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YUEN FUN\XLS\NUHS Cluster (Monthly Report)\2026\"/>
    </mc:Choice>
  </mc:AlternateContent>
  <xr:revisionPtr revIDLastSave="0" documentId="8_{C5AD5CC1-6936-4BC3-AEC2-3258B5235B7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Data!$K$23:$AN$26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Y24" i="2"/>
  <c r="Z24" i="2"/>
  <c r="AA24" i="2"/>
  <c r="AC24" i="2"/>
  <c r="AE24" i="2"/>
  <c r="AH24" i="2"/>
  <c r="AI24" i="2"/>
  <c r="E25" i="2"/>
  <c r="K25" i="2"/>
  <c r="L25" i="2"/>
  <c r="O25" i="2"/>
  <c r="Q25" i="2"/>
  <c r="R25" i="2"/>
  <c r="S25" i="2"/>
  <c r="T25" i="2"/>
  <c r="Y25" i="2"/>
  <c r="Z25" i="2"/>
  <c r="AA25" i="2"/>
  <c r="AB25" i="2"/>
  <c r="AC25" i="2"/>
  <c r="AE25" i="2"/>
  <c r="AF25" i="2"/>
  <c r="AG25" i="2"/>
  <c r="E26" i="2"/>
  <c r="K26" i="2"/>
  <c r="L26" i="2"/>
  <c r="O26" i="2"/>
  <c r="Q26" i="2"/>
  <c r="R26" i="2"/>
  <c r="S26" i="2"/>
  <c r="T26" i="2"/>
  <c r="Y26" i="2"/>
  <c r="Z26" i="2"/>
  <c r="AA26" i="2"/>
  <c r="AB26" i="2"/>
  <c r="AC26" i="2"/>
  <c r="AF26" i="2"/>
  <c r="AG26" i="2"/>
  <c r="D5" i="1"/>
  <c r="B9" i="17"/>
  <c r="B8" i="17"/>
  <c r="B7" i="17"/>
  <c r="E12" i="2"/>
  <c r="H6" i="2"/>
  <c r="H5" i="2"/>
  <c r="H4" i="2"/>
  <c r="E2" i="2"/>
  <c r="D15" i="1"/>
  <c r="D14" i="1"/>
  <c r="D13" i="1"/>
  <c r="C13" i="1" s="1"/>
  <c r="E16" i="2" s="1"/>
  <c r="C12" i="1"/>
  <c r="E15" i="2" s="1"/>
  <c r="C11" i="1"/>
  <c r="E14" i="2" s="1"/>
  <c r="C10" i="1"/>
  <c r="E13" i="2" s="1"/>
  <c r="C5" i="1"/>
  <c r="C4" i="1"/>
  <c r="C3" i="1"/>
  <c r="C9" i="1" s="1"/>
  <c r="E11" i="2" s="1"/>
  <c r="B24" i="2" l="1"/>
  <c r="D5" i="2"/>
  <c r="D4" i="2"/>
  <c r="E4" i="2" s="1"/>
  <c r="I6" i="2"/>
  <c r="D6" i="2"/>
  <c r="E6" i="2" s="1"/>
  <c r="I5" i="2"/>
  <c r="C8" i="1"/>
  <c r="B26" i="2" l="1"/>
  <c r="E5" i="2"/>
  <c r="B25" i="2" l="1"/>
</calcChain>
</file>

<file path=xl/sharedStrings.xml><?xml version="1.0" encoding="utf-8"?>
<sst xmlns="http://schemas.openxmlformats.org/spreadsheetml/2006/main" count="916" uniqueCount="230">
  <si>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</si>
  <si>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</si>
  <si>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</si>
  <si>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</si>
  <si>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</si>
  <si>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</si>
  <si>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</si>
  <si>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</si>
  <si>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</si>
  <si>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</si>
  <si>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</si>
  <si>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</si>
  <si>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</si>
  <si>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</si>
  <si>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</si>
  <si>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</si>
  <si>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</si>
  <si>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</si>
  <si>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</si>
  <si>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</si>
  <si>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</si>
  <si>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</si>
  <si>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</si>
  <si>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</si>
  <si>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</si>
  <si>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</si>
  <si>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</si>
  <si>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</si>
  <si>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</si>
  <si>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</si>
  <si>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</si>
  <si>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</si>
  <si>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</si>
  <si>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</si>
  <si>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</si>
  <si>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</si>
  <si>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</si>
  <si>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</si>
  <si>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</si>
  <si>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</si>
  <si>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</si>
  <si>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</si>
  <si>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</si>
  <si>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</si>
  <si>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</si>
  <si>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</si>
  <si>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</si>
  <si>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</si>
  <si>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</si>
  <si>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</si>
  <si>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</si>
  <si>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</si>
  <si>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</si>
  <si>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</si>
  <si>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</si>
  <si>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</si>
  <si>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</si>
  <si>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</si>
  <si>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</si>
  <si>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</si>
  <si>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</si>
  <si>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</si>
  <si>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</si>
  <si>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</si>
  <si>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</si>
  <si>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</si>
  <si>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</si>
  <si>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</si>
  <si>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</si>
  <si>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</si>
  <si>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</si>
  <si>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</si>
  <si>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</si>
  <si>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</si>
  <si>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</si>
  <si>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</si>
  <si>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</si>
  <si>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</si>
  <si>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</si>
  <si>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</si>
  <si>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</si>
  <si>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</si>
  <si>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</si>
  <si>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</si>
  <si>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</si>
  <si>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</si>
  <si>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</si>
  <si>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</si>
  <si>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</si>
  <si>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</si>
  <si>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</si>
  <si>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</si>
  <si>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</si>
  <si>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</si>
  <si>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</si>
  <si>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</si>
  <si>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</si>
  <si>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</si>
  <si>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</si>
  <si>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</si>
  <si>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</si>
  <si>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</si>
  <si>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</si>
  <si>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</si>
  <si>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</si>
  <si>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</si>
  <si>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</si>
  <si>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</si>
  <si>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</si>
  <si>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</si>
  <si>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</si>
  <si>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</si>
  <si>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</si>
  <si>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</si>
  <si>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</si>
  <si>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</si>
  <si>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</si>
  <si>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</si>
  <si>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</si>
  <si>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</si>
  <si>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</si>
  <si>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</si>
  <si>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</si>
  <si>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</si>
  <si>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</si>
  <si>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</si>
  <si>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</si>
  <si>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</si>
  <si>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</si>
  <si>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</si>
  <si>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</si>
  <si>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</si>
  <si>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</si>
  <si>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</si>
  <si>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</si>
  <si>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</si>
  <si>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</si>
  <si>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</si>
  <si>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</si>
  <si>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</si>
  <si>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</si>
  <si>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</si>
  <si>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</si>
  <si>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</si>
  <si>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</si>
  <si>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</si>
  <si>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</si>
  <si>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</si>
  <si>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</si>
  <si>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</si>
  <si>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</si>
  <si>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</si>
  <si>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</si>
  <si>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</si>
  <si>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</si>
  <si>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</si>
  <si>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</si>
  <si>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</si>
  <si>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</si>
  <si>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</si>
  <si>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</si>
  <si>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</si>
  <si>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</si>
  <si>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</si>
  <si>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</si>
  <si>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</si>
  <si>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</si>
  <si>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</si>
  <si>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</si>
  <si>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</si>
  <si>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</si>
  <si>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</si>
  <si>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</si>
  <si>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</si>
  <si>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</si>
  <si>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</si>
  <si>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</si>
  <si>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</si>
  <si>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</si>
  <si>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</si>
  <si>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</si>
  <si>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</si>
  <si>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</si>
  <si>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</si>
  <si>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</t>
  </si>
  <si>
    <t>Auto+Hide+HideSheet+Formulas=Sheet6,Sheet2,Sheet3</t>
  </si>
  <si>
    <t>Auto+Hide+HideSheet+Formulas=Sheet6,Sheet2,Sheet3+FormulasOnly</t>
  </si>
  <si>
    <t>Auto+Hide+Values+Formulas=Sheet7,Sheet4,Sheet5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</si>
  <si>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</si>
  <si>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</si>
  <si>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</si>
  <si>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</si>
  <si>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</si>
  <si>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</si>
  <si>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</si>
  <si>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</si>
  <si>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</si>
  <si>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</si>
  <si>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=IFERROR(NF($E26,"ADDRESS2"),"-")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</si>
  <si>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</si>
  <si>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</si>
  <si>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</si>
  <si>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</si>
  <si>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</si>
  <si>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</si>
  <si>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=IFERROR(NF($E27,"U_CUSTREF"),"-")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</si>
  <si>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</si>
  <si>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</si>
  <si>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</si>
  <si>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</si>
  <si>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</si>
  <si>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</si>
  <si>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</si>
  <si>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</si>
  <si>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</si>
  <si>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</si>
  <si>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</si>
  <si>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</si>
  <si>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</si>
  <si>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=SUM(N25-V25)</t>
  </si>
  <si>
    <t>=IFERROR(NF($E27,"U_PONO"),"-")</t>
  </si>
  <si>
    <t>=IFERROR(AE27/AB27,0)</t>
  </si>
  <si>
    <t>="01/03/2026"</t>
  </si>
  <si>
    <t>="31/03/2026"</t>
  </si>
  <si>
    <t>="""UICACS"","""",""SQL="",""2=DOCNUM"",""33042021"",""14=CUSTREF"",""4520880778"",""14=U_CUSTREF"",""4520880778"",""15=DOCDATE"",""27/3/2026"",""15=TAXDATE"",""27/3/2026"",""14=CARDCODE"",""CN0097-SGD"",""14=CARDNAME"",""NATIONAL UNIVERSITY HOSPITAL(SINGAPORE) PTE. LTD."",""14=ITEMCODE"",""MS"&amp;"9EM-00262GLP"",""14=ITEMNAME"",""MS WINSVRSTDCORE SNGL LICSAPK MVL 2LIC CORE LIC"",""10=QUANTITY"",""24.000000"",""14=U_PONO"",""ESU963323"",""15=U_PODATE"",""26/3/2026"",""10=U_TLINTCOS"",""0.000000"",""2=SLPCODE"",""101"",""14=SLPNAME"",""E0001-MM"",""14=MEMO"",""MELIZA MARQUEZ"",""14=C"&amp;"ONTACTNAME"",""E-INVOICE (AP DIRECT)"",""10=LINETOTAL"",""4998.480000"",""14=U_ENR"","""",""14=U_MSENR"",""S7138270"",""14=U_MSPCN"",""AB57EDFE"",""14=ADDRESS2"",""POINT OF CARE(CARLA)_x000D_NATIONAL UNIVERSITY HOSPITAL 5 LOWER KENT RIDGE ROAD MAIN BUILDING SINGAPORE 119074_x000D_CARLA LO"&amp;"UISE MORENO_x000D_TEL: 67724610_x000D_FAX: _x000D_EMAIL:"""</t>
  </si>
  <si>
    <t>=IFERROR(NF($E27,"U_PODATE"),"-")</t>
  </si>
  <si>
    <t>=SUBTOTAL(9,AD24:AD28)</t>
  </si>
  <si>
    <t>=SUBTOTAL(9,AE24:AE28)</t>
  </si>
  <si>
    <t>NATIONAL UNIVERSITY HEALTH SYSTEM GROUP ( NUHS)</t>
  </si>
  <si>
    <t>License with Software 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</si>
</sst>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top"/>
    </xf>
    <xf numFmtId="167" fontId="13" fillId="0" borderId="0" xfId="0" applyNumberFormat="1" applyFont="1" applyAlignment="1">
      <alignment vertical="top"/>
    </xf>
    <xf numFmtId="0" fontId="14" fillId="0" borderId="0" xfId="0" applyFont="1"/>
    <xf numFmtId="40" fontId="12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15" fontId="0" fillId="0" borderId="0" xfId="0" applyNumberFormat="1" applyAlignment="1">
      <alignment vertical="top"/>
    </xf>
    <xf numFmtId="15" fontId="0" fillId="0" borderId="0" xfId="0" applyNumberFormat="1" applyAlignment="1">
      <alignment horizontal="center"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185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"01/03/2026"</f>
        <v>01/03/2026</v>
      </c>
    </row>
    <row r="4" spans="1:6">
      <c r="A4" s="1" t="s">
        <v>0</v>
      </c>
      <c r="B4" s="4" t="s">
        <v>6</v>
      </c>
      <c r="C4" s="5" t="str">
        <f>"31/03/2026"</f>
        <v>31/03/2026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01/Mar/2026..31/Mar/2026</v>
      </c>
    </row>
    <row r="9" spans="1:6">
      <c r="A9" s="1" t="s">
        <v>9</v>
      </c>
      <c r="C9" s="3" t="str">
        <f>TEXT($C$3,"yyyyMMdd") &amp; ".." &amp; TEXT($C$4,"yyyyMMdd")</f>
        <v>20260301..20260331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23049-99F4-4020-8ADB-1D79C538B670}">
  <dimension ref="A1:AT29"/>
  <sheetViews>
    <sheetView workbookViewId="0"/>
  </sheetViews>
  <sheetFormatPr defaultRowHeight="15"/>
  <sheetData>
    <row r="1" spans="1:46">
      <c r="A1" s="65" t="s">
        <v>212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51</v>
      </c>
      <c r="K1" s="65" t="s">
        <v>18</v>
      </c>
      <c r="L1" s="65" t="s">
        <v>18</v>
      </c>
      <c r="O1" s="65" t="s">
        <v>18</v>
      </c>
      <c r="Q1" s="65" t="s">
        <v>18</v>
      </c>
      <c r="R1" s="65" t="s">
        <v>18</v>
      </c>
      <c r="S1" s="65" t="s">
        <v>18</v>
      </c>
      <c r="T1" s="65" t="s">
        <v>18</v>
      </c>
      <c r="V1" s="65" t="s">
        <v>18</v>
      </c>
      <c r="Y1" s="65" t="s">
        <v>7</v>
      </c>
      <c r="Z1" s="65" t="s">
        <v>7</v>
      </c>
      <c r="AA1" s="65" t="s">
        <v>18</v>
      </c>
      <c r="AB1" s="65" t="s">
        <v>18</v>
      </c>
      <c r="AC1" s="65" t="s">
        <v>18</v>
      </c>
      <c r="AJ1" s="65" t="s">
        <v>18</v>
      </c>
      <c r="AK1" s="65" t="s">
        <v>18</v>
      </c>
      <c r="AR1" s="65" t="s">
        <v>7</v>
      </c>
      <c r="AS1" s="65" t="s">
        <v>7</v>
      </c>
      <c r="AT1" s="65" t="s">
        <v>7</v>
      </c>
    </row>
    <row r="2" spans="1:46">
      <c r="A2" s="65" t="s">
        <v>7</v>
      </c>
      <c r="D2" s="65" t="s">
        <v>19</v>
      </c>
      <c r="E2" s="65" t="s">
        <v>108</v>
      </c>
    </row>
    <row r="3" spans="1:46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6">
      <c r="A4" s="65" t="s">
        <v>7</v>
      </c>
      <c r="C4" s="65" t="s">
        <v>11</v>
      </c>
      <c r="D4" s="65" t="s">
        <v>109</v>
      </c>
      <c r="E4" s="65" t="s">
        <v>110</v>
      </c>
      <c r="F4" s="65" t="s">
        <v>96</v>
      </c>
      <c r="G4" s="65" t="s">
        <v>25</v>
      </c>
      <c r="H4" s="65" t="s">
        <v>111</v>
      </c>
    </row>
    <row r="5" spans="1:46">
      <c r="A5" s="65" t="s">
        <v>7</v>
      </c>
      <c r="C5" s="65" t="s">
        <v>10</v>
      </c>
      <c r="D5" s="65" t="s">
        <v>112</v>
      </c>
      <c r="E5" s="65" t="s">
        <v>113</v>
      </c>
      <c r="F5" s="65" t="s">
        <v>96</v>
      </c>
      <c r="G5" s="65" t="s">
        <v>25</v>
      </c>
      <c r="H5" s="65" t="s">
        <v>111</v>
      </c>
      <c r="I5" s="65" t="s">
        <v>114</v>
      </c>
    </row>
    <row r="6" spans="1:46">
      <c r="A6" s="65" t="s">
        <v>7</v>
      </c>
      <c r="C6" s="65" t="s">
        <v>41</v>
      </c>
      <c r="D6" s="65" t="s">
        <v>115</v>
      </c>
      <c r="E6" s="65" t="s">
        <v>116</v>
      </c>
      <c r="F6" s="65" t="s">
        <v>96</v>
      </c>
      <c r="G6" s="65" t="s">
        <v>25</v>
      </c>
      <c r="H6" s="65" t="s">
        <v>111</v>
      </c>
      <c r="I6" s="65" t="s">
        <v>117</v>
      </c>
    </row>
    <row r="7" spans="1:46">
      <c r="A7" s="65" t="s">
        <v>7</v>
      </c>
    </row>
    <row r="8" spans="1:46">
      <c r="A8" s="65" t="s">
        <v>7</v>
      </c>
    </row>
    <row r="9" spans="1:46">
      <c r="A9" s="65" t="s">
        <v>7</v>
      </c>
    </row>
    <row r="10" spans="1:46">
      <c r="A10" s="65" t="s">
        <v>7</v>
      </c>
    </row>
    <row r="11" spans="1:46">
      <c r="A11" s="65" t="s">
        <v>7</v>
      </c>
      <c r="C11" s="65" t="s">
        <v>27</v>
      </c>
      <c r="E11" s="65" t="s">
        <v>118</v>
      </c>
    </row>
    <row r="12" spans="1:46">
      <c r="A12" s="65" t="s">
        <v>7</v>
      </c>
      <c r="C12" s="65" t="s">
        <v>28</v>
      </c>
      <c r="E12" s="65" t="s">
        <v>119</v>
      </c>
    </row>
    <row r="13" spans="1:46">
      <c r="A13" s="65" t="s">
        <v>7</v>
      </c>
      <c r="C13" s="65" t="s">
        <v>42</v>
      </c>
      <c r="E13" s="65" t="s">
        <v>120</v>
      </c>
    </row>
    <row r="14" spans="1:46">
      <c r="A14" s="65" t="s">
        <v>7</v>
      </c>
      <c r="C14" s="65" t="s">
        <v>39</v>
      </c>
      <c r="E14" s="65" t="s">
        <v>121</v>
      </c>
    </row>
    <row r="15" spans="1:46">
      <c r="A15" s="65" t="s">
        <v>7</v>
      </c>
      <c r="C15" s="65" t="s">
        <v>43</v>
      </c>
      <c r="E15" s="65" t="s">
        <v>122</v>
      </c>
    </row>
    <row r="16" spans="1:46">
      <c r="A16" s="65" t="s">
        <v>7</v>
      </c>
      <c r="C16" s="65" t="s">
        <v>44</v>
      </c>
      <c r="E16" s="65" t="s">
        <v>123</v>
      </c>
    </row>
    <row r="17" spans="1:43">
      <c r="A17" s="65" t="s">
        <v>7</v>
      </c>
    </row>
    <row r="18" spans="1:43">
      <c r="A18" s="65" t="s">
        <v>7</v>
      </c>
    </row>
    <row r="21" spans="1:43">
      <c r="K21" s="65" t="s">
        <v>53</v>
      </c>
    </row>
    <row r="23" spans="1:43">
      <c r="E23" s="65" t="s">
        <v>29</v>
      </c>
      <c r="K23" s="65" t="s">
        <v>75</v>
      </c>
      <c r="L23" s="65" t="s">
        <v>76</v>
      </c>
      <c r="M23" s="65" t="s">
        <v>14</v>
      </c>
      <c r="N23" s="65" t="s">
        <v>16</v>
      </c>
      <c r="O23" s="65" t="s">
        <v>30</v>
      </c>
      <c r="P23" s="65" t="s">
        <v>33</v>
      </c>
      <c r="Q23" s="65" t="s">
        <v>77</v>
      </c>
      <c r="R23" s="65" t="s">
        <v>31</v>
      </c>
      <c r="S23" s="65" t="s">
        <v>38</v>
      </c>
      <c r="T23" s="65" t="s">
        <v>34</v>
      </c>
      <c r="U23" s="65" t="s">
        <v>17</v>
      </c>
      <c r="V23" s="65" t="s">
        <v>17</v>
      </c>
      <c r="W23" s="65" t="s">
        <v>79</v>
      </c>
      <c r="X23" s="65" t="s">
        <v>80</v>
      </c>
      <c r="Y23" s="65" t="s">
        <v>36</v>
      </c>
      <c r="Z23" s="65" t="s">
        <v>12</v>
      </c>
      <c r="AA23" s="65" t="s">
        <v>32</v>
      </c>
      <c r="AB23" s="65" t="s">
        <v>13</v>
      </c>
      <c r="AC23" s="65" t="s">
        <v>37</v>
      </c>
      <c r="AD23" s="65" t="s">
        <v>56</v>
      </c>
      <c r="AE23" s="65" t="s">
        <v>57</v>
      </c>
      <c r="AF23" s="65" t="s">
        <v>81</v>
      </c>
      <c r="AG23" s="65" t="s">
        <v>82</v>
      </c>
      <c r="AH23" s="65" t="s">
        <v>83</v>
      </c>
      <c r="AI23" s="65" t="s">
        <v>84</v>
      </c>
      <c r="AJ23" s="65" t="s">
        <v>85</v>
      </c>
      <c r="AK23" s="65" t="s">
        <v>86</v>
      </c>
      <c r="AL23" s="65" t="s">
        <v>87</v>
      </c>
      <c r="AM23" s="65" t="s">
        <v>88</v>
      </c>
      <c r="AN23" s="65" t="s">
        <v>89</v>
      </c>
      <c r="AO23" s="65" t="s">
        <v>90</v>
      </c>
      <c r="AP23" s="65" t="s">
        <v>91</v>
      </c>
      <c r="AQ23" s="65" t="s">
        <v>92</v>
      </c>
    </row>
    <row r="24" spans="1:43">
      <c r="B24" s="65" t="s">
        <v>124</v>
      </c>
      <c r="C24" s="65" t="s">
        <v>48</v>
      </c>
      <c r="E24" s="65" t="s">
        <v>125</v>
      </c>
      <c r="K24" s="65" t="s">
        <v>126</v>
      </c>
      <c r="L24" s="65" t="s">
        <v>127</v>
      </c>
      <c r="M24" s="65" t="s">
        <v>128</v>
      </c>
      <c r="N24" s="65" t="s">
        <v>129</v>
      </c>
      <c r="O24" s="65" t="s">
        <v>130</v>
      </c>
      <c r="P24" s="65" t="s">
        <v>131</v>
      </c>
      <c r="Q24" s="65" t="s">
        <v>78</v>
      </c>
      <c r="R24" s="65" t="s">
        <v>132</v>
      </c>
      <c r="S24" s="65" t="s">
        <v>133</v>
      </c>
      <c r="T24" s="65" t="s">
        <v>134</v>
      </c>
      <c r="U24" s="65" t="s">
        <v>213</v>
      </c>
      <c r="V24" s="65" t="s">
        <v>135</v>
      </c>
      <c r="W24" s="65" t="s">
        <v>136</v>
      </c>
      <c r="X24" s="65" t="s">
        <v>214</v>
      </c>
      <c r="Y24" s="65" t="s">
        <v>137</v>
      </c>
      <c r="Z24" s="65" t="s">
        <v>138</v>
      </c>
      <c r="AA24" s="65" t="s">
        <v>139</v>
      </c>
      <c r="AB24" s="65" t="s">
        <v>140</v>
      </c>
      <c r="AC24" s="65" t="s">
        <v>141</v>
      </c>
      <c r="AD24" s="65" t="s">
        <v>215</v>
      </c>
      <c r="AE24" s="65" t="s">
        <v>142</v>
      </c>
      <c r="AF24" s="65" t="s">
        <v>143</v>
      </c>
      <c r="AG24" s="65" t="s">
        <v>142</v>
      </c>
      <c r="AH24" s="65" t="s">
        <v>93</v>
      </c>
      <c r="AI24" s="65" t="s">
        <v>144</v>
      </c>
      <c r="AJ24" s="65" t="s">
        <v>78</v>
      </c>
      <c r="AK24" s="65" t="s">
        <v>94</v>
      </c>
      <c r="AL24" s="65" t="s">
        <v>137</v>
      </c>
      <c r="AM24" s="65" t="s">
        <v>138</v>
      </c>
      <c r="AN24" s="65" t="s">
        <v>145</v>
      </c>
      <c r="AO24" s="65" t="s">
        <v>146</v>
      </c>
      <c r="AP24" s="65" t="s">
        <v>147</v>
      </c>
      <c r="AQ24" s="65" t="s">
        <v>148</v>
      </c>
    </row>
    <row r="25" spans="1:43">
      <c r="A25" s="65" t="s">
        <v>184</v>
      </c>
      <c r="B25" s="65" t="s">
        <v>149</v>
      </c>
      <c r="C25" s="65" t="s">
        <v>48</v>
      </c>
      <c r="E25" s="65" t="s">
        <v>224</v>
      </c>
      <c r="K25" s="65" t="s">
        <v>188</v>
      </c>
      <c r="L25" s="65" t="s">
        <v>189</v>
      </c>
      <c r="M25" s="65" t="s">
        <v>151</v>
      </c>
      <c r="N25" s="65" t="s">
        <v>152</v>
      </c>
      <c r="O25" s="65" t="s">
        <v>153</v>
      </c>
      <c r="P25" s="65" t="s">
        <v>190</v>
      </c>
      <c r="Q25" s="65" t="s">
        <v>78</v>
      </c>
      <c r="R25" s="65" t="s">
        <v>154</v>
      </c>
      <c r="S25" s="65" t="s">
        <v>155</v>
      </c>
      <c r="T25" s="65" t="s">
        <v>157</v>
      </c>
      <c r="U25" s="65" t="s">
        <v>165</v>
      </c>
      <c r="V25" s="65" t="s">
        <v>191</v>
      </c>
      <c r="W25" s="65" t="s">
        <v>192</v>
      </c>
      <c r="X25" s="65" t="s">
        <v>219</v>
      </c>
      <c r="Y25" s="65" t="s">
        <v>156</v>
      </c>
      <c r="Z25" s="65" t="s">
        <v>158</v>
      </c>
      <c r="AA25" s="65" t="s">
        <v>159</v>
      </c>
      <c r="AB25" s="65" t="s">
        <v>160</v>
      </c>
      <c r="AC25" s="65" t="s">
        <v>161</v>
      </c>
      <c r="AD25" s="65" t="s">
        <v>216</v>
      </c>
      <c r="AE25" s="65" t="s">
        <v>162</v>
      </c>
      <c r="AF25" s="65" t="s">
        <v>193</v>
      </c>
      <c r="AG25" s="65" t="s">
        <v>162</v>
      </c>
      <c r="AH25" s="65" t="s">
        <v>93</v>
      </c>
      <c r="AI25" s="65" t="s">
        <v>163</v>
      </c>
      <c r="AJ25" s="65" t="s">
        <v>78</v>
      </c>
      <c r="AK25" s="65" t="s">
        <v>94</v>
      </c>
      <c r="AL25" s="65" t="s">
        <v>156</v>
      </c>
      <c r="AM25" s="65" t="s">
        <v>158</v>
      </c>
      <c r="AN25" s="65" t="s">
        <v>194</v>
      </c>
      <c r="AO25" s="65" t="s">
        <v>195</v>
      </c>
      <c r="AP25" s="65" t="s">
        <v>196</v>
      </c>
      <c r="AQ25" s="65" t="s">
        <v>197</v>
      </c>
    </row>
    <row r="26" spans="1:43">
      <c r="B26" s="65" t="s">
        <v>166</v>
      </c>
      <c r="C26" s="65" t="s">
        <v>49</v>
      </c>
      <c r="E26" s="65" t="s">
        <v>150</v>
      </c>
      <c r="K26" s="65" t="s">
        <v>168</v>
      </c>
      <c r="L26" s="65" t="s">
        <v>169</v>
      </c>
      <c r="O26" s="65" t="s">
        <v>170</v>
      </c>
      <c r="Q26" s="65" t="s">
        <v>171</v>
      </c>
      <c r="R26" s="65" t="s">
        <v>172</v>
      </c>
      <c r="S26" s="65" t="s">
        <v>173</v>
      </c>
      <c r="T26" s="65" t="s">
        <v>174</v>
      </c>
      <c r="V26" s="65" t="s">
        <v>78</v>
      </c>
      <c r="Y26" s="65" t="s">
        <v>173</v>
      </c>
      <c r="Z26" s="65" t="s">
        <v>175</v>
      </c>
      <c r="AA26" s="65" t="s">
        <v>176</v>
      </c>
      <c r="AB26" s="65" t="s">
        <v>177</v>
      </c>
      <c r="AC26" s="65" t="s">
        <v>178</v>
      </c>
      <c r="AD26" s="65" t="s">
        <v>217</v>
      </c>
      <c r="AE26" s="65" t="s">
        <v>179</v>
      </c>
      <c r="AI26" s="65" t="s">
        <v>198</v>
      </c>
      <c r="AJ26" s="65" t="s">
        <v>180</v>
      </c>
      <c r="AK26" s="65" t="s">
        <v>181</v>
      </c>
    </row>
    <row r="27" spans="1:43">
      <c r="B27" s="65" t="s">
        <v>199</v>
      </c>
      <c r="C27" s="65" t="s">
        <v>50</v>
      </c>
      <c r="E27" s="65" t="s">
        <v>167</v>
      </c>
      <c r="K27" s="65" t="s">
        <v>200</v>
      </c>
      <c r="L27" s="65" t="s">
        <v>201</v>
      </c>
      <c r="O27" s="65" t="s">
        <v>202</v>
      </c>
      <c r="Q27" s="65" t="s">
        <v>203</v>
      </c>
      <c r="R27" s="65" t="s">
        <v>204</v>
      </c>
      <c r="S27" s="65" t="s">
        <v>206</v>
      </c>
      <c r="T27" s="65" t="s">
        <v>205</v>
      </c>
      <c r="V27" s="65" t="s">
        <v>78</v>
      </c>
      <c r="Y27" s="65" t="s">
        <v>206</v>
      </c>
      <c r="Z27" s="65" t="s">
        <v>207</v>
      </c>
      <c r="AA27" s="65" t="s">
        <v>208</v>
      </c>
      <c r="AB27" s="65" t="s">
        <v>209</v>
      </c>
      <c r="AC27" s="65" t="s">
        <v>210</v>
      </c>
      <c r="AD27" s="65" t="s">
        <v>221</v>
      </c>
      <c r="AE27" s="65" t="s">
        <v>211</v>
      </c>
      <c r="AJ27" s="65" t="s">
        <v>225</v>
      </c>
      <c r="AK27" s="65" t="s">
        <v>220</v>
      </c>
    </row>
    <row r="29" spans="1:43">
      <c r="AD29" s="65" t="s">
        <v>226</v>
      </c>
      <c r="AE29" s="65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5"/>
  <sheetViews>
    <sheetView tabSelected="1" topLeftCell="AA19" zoomScale="85" zoomScaleNormal="85" workbookViewId="0">
      <selection activeCell="AD19" sqref="AD1:AG1048576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140625" style="21" bestFit="1" customWidth="1"/>
    <col min="12" max="12" width="6.28515625" style="21" bestFit="1" customWidth="1"/>
    <col min="13" max="13" width="10.7109375" style="4" customWidth="1"/>
    <col min="14" max="14" width="10.7109375" style="21" customWidth="1"/>
    <col min="15" max="15" width="17.28515625" style="17" bestFit="1" customWidth="1"/>
    <col min="16" max="16" width="7.42578125" style="17" customWidth="1"/>
    <col min="17" max="17" width="8.85546875" style="4" bestFit="1" customWidth="1"/>
    <col min="18" max="18" width="11.85546875" style="4" bestFit="1" customWidth="1"/>
    <col min="19" max="19" width="51.42578125" style="4" bestFit="1" customWidth="1"/>
    <col min="20" max="20" width="15.140625" style="3" bestFit="1" customWidth="1"/>
    <col min="21" max="21" width="15.140625" style="3" customWidth="1"/>
    <col min="22" max="22" width="13.5703125" style="3" customWidth="1"/>
    <col min="23" max="23" width="20.28515625" style="4" customWidth="1"/>
    <col min="24" max="24" width="17.85546875" style="4" customWidth="1"/>
    <col min="25" max="25" width="9.140625" style="4" hidden="1" customWidth="1"/>
    <col min="26" max="26" width="17.7109375" style="4" hidden="1" customWidth="1"/>
    <col min="27" max="27" width="22.42578125" style="4" bestFit="1" customWidth="1"/>
    <col min="28" max="28" width="10.5703125" style="4" bestFit="1" customWidth="1"/>
    <col min="29" max="29" width="21.42578125" style="19" bestFit="1" customWidth="1"/>
    <col min="30" max="30" width="13.5703125" style="4" customWidth="1"/>
    <col min="31" max="31" width="66.140625" style="4" customWidth="1"/>
    <col min="32" max="32" width="10.7109375" style="4" bestFit="1" customWidth="1"/>
    <col min="33" max="33" width="18.28515625" style="4" bestFit="1" customWidth="1"/>
    <col min="34" max="34" width="22.140625" style="4" customWidth="1"/>
    <col min="35" max="35" width="18" style="38" customWidth="1"/>
    <col min="36" max="36" width="33.5703125" style="38" customWidth="1"/>
    <col min="37" max="37" width="14.140625" style="4" customWidth="1"/>
    <col min="38" max="38" width="18.42578125" style="21" customWidth="1"/>
    <col min="39" max="39" width="19" style="21" customWidth="1"/>
    <col min="40" max="40" width="20" style="21" hidden="1" customWidth="1"/>
    <col min="41" max="42" width="9.28515625" style="4" hidden="1" customWidth="1"/>
    <col min="43" max="16384" width="9.28515625" style="4"/>
  </cols>
  <sheetData>
    <row r="1" spans="1:42" s="1" customFormat="1" hidden="1">
      <c r="A1" s="1" t="s">
        <v>187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F1" s="1" t="s">
        <v>18</v>
      </c>
      <c r="AG1" s="1" t="s">
        <v>18</v>
      </c>
      <c r="AI1" s="37"/>
      <c r="AJ1" s="37"/>
      <c r="AL1" s="22"/>
      <c r="AM1" s="22"/>
      <c r="AN1" s="22" t="s">
        <v>7</v>
      </c>
      <c r="AO1" s="1" t="s">
        <v>7</v>
      </c>
      <c r="AP1" s="1" t="s">
        <v>7</v>
      </c>
    </row>
    <row r="2" spans="1:42" hidden="1">
      <c r="A2" s="1" t="s">
        <v>7</v>
      </c>
      <c r="D2" s="4" t="s">
        <v>19</v>
      </c>
      <c r="E2" s="4" t="str">
        <f>Option!$C$2</f>
        <v>UICACS</v>
      </c>
    </row>
    <row r="3" spans="1:42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2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4" t="s">
        <v>96</v>
      </c>
      <c r="G4" s="4" t="s">
        <v>25</v>
      </c>
      <c r="H4" s="4" t="str">
        <f>" ORDER BY DOCNUM, DOCDATE"</f>
        <v xml:space="preserve"> ORDER BY DOCNUM, DOCDATE</v>
      </c>
    </row>
    <row r="5" spans="1:42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4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2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4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2" hidden="1">
      <c r="A7" s="1" t="s">
        <v>7</v>
      </c>
    </row>
    <row r="8" spans="1:42" hidden="1">
      <c r="A8" s="1" t="s">
        <v>7</v>
      </c>
      <c r="K8" s="45"/>
    </row>
    <row r="9" spans="1:42" hidden="1">
      <c r="A9" s="1" t="s">
        <v>7</v>
      </c>
      <c r="K9" s="45"/>
    </row>
    <row r="10" spans="1:42" hidden="1">
      <c r="A10" s="1" t="s">
        <v>7</v>
      </c>
    </row>
    <row r="11" spans="1:42" hidden="1">
      <c r="A11" s="1" t="s">
        <v>7</v>
      </c>
      <c r="C11" s="4" t="s">
        <v>27</v>
      </c>
      <c r="E11" s="4" t="str">
        <f>Option!$C$9</f>
        <v>20260301..20260331</v>
      </c>
      <c r="K11" s="45"/>
    </row>
    <row r="12" spans="1:42" hidden="1">
      <c r="A12" s="1" t="s">
        <v>7</v>
      </c>
      <c r="C12" s="4" t="s">
        <v>28</v>
      </c>
      <c r="E12" s="4" t="str">
        <f>Option!$C$5</f>
        <v>*</v>
      </c>
      <c r="K12" s="45"/>
    </row>
    <row r="13" spans="1:42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2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2" hidden="1">
      <c r="A15" s="1" t="s">
        <v>7</v>
      </c>
      <c r="C15" s="4" t="s">
        <v>43</v>
      </c>
      <c r="E15" s="4" t="str">
        <f>Option!$C$12</f>
        <v>'MS'</v>
      </c>
      <c r="AG15" s="15"/>
    </row>
    <row r="16" spans="1:42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47" hidden="1">
      <c r="A17" s="1" t="s">
        <v>7</v>
      </c>
    </row>
    <row r="18" spans="1:47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AC18" s="29"/>
      <c r="AI18" s="39"/>
      <c r="AJ18" s="39"/>
      <c r="AL18" s="26"/>
      <c r="AM18" s="26"/>
      <c r="AN18" s="26"/>
    </row>
    <row r="20" spans="1:47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20"/>
      <c r="Y20" s="20"/>
      <c r="Z20" s="20"/>
      <c r="AA20" s="20" t="s">
        <v>228</v>
      </c>
      <c r="AB20" s="20"/>
      <c r="AC20" s="20"/>
      <c r="AD20" s="20"/>
      <c r="AE20" s="20"/>
      <c r="AF20" s="20"/>
      <c r="AG20" s="20"/>
      <c r="AH20" s="20"/>
    </row>
    <row r="21" spans="1:47" s="43" customFormat="1" ht="18.75">
      <c r="A21" s="42"/>
      <c r="B21" s="42"/>
      <c r="I21" s="44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</row>
    <row r="22" spans="1:47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47" s="55" customFormat="1" ht="47.25">
      <c r="A23" s="54"/>
      <c r="B23" s="54"/>
      <c r="E23" s="56" t="s">
        <v>29</v>
      </c>
      <c r="I23" s="57"/>
      <c r="K23" s="50" t="s">
        <v>75</v>
      </c>
      <c r="L23" s="50" t="s">
        <v>76</v>
      </c>
      <c r="M23" s="50" t="s">
        <v>14</v>
      </c>
      <c r="N23" s="50" t="s">
        <v>16</v>
      </c>
      <c r="O23" s="58" t="s">
        <v>30</v>
      </c>
      <c r="P23" s="49" t="s">
        <v>33</v>
      </c>
      <c r="Q23" s="49" t="s">
        <v>77</v>
      </c>
      <c r="R23" s="50" t="s">
        <v>31</v>
      </c>
      <c r="S23" s="49" t="s">
        <v>38</v>
      </c>
      <c r="T23" s="49" t="s">
        <v>34</v>
      </c>
      <c r="U23" s="50" t="s">
        <v>17</v>
      </c>
      <c r="V23" s="50" t="s">
        <v>17</v>
      </c>
      <c r="W23" s="50" t="s">
        <v>79</v>
      </c>
      <c r="X23" s="52" t="s">
        <v>80</v>
      </c>
      <c r="Y23" s="52" t="s">
        <v>36</v>
      </c>
      <c r="Z23" s="59" t="s">
        <v>12</v>
      </c>
      <c r="AA23" s="59" t="s">
        <v>32</v>
      </c>
      <c r="AB23" s="49" t="s">
        <v>13</v>
      </c>
      <c r="AC23" s="49" t="s">
        <v>37</v>
      </c>
      <c r="AD23" s="49" t="s">
        <v>83</v>
      </c>
      <c r="AE23" s="50" t="s">
        <v>84</v>
      </c>
      <c r="AF23" s="49" t="s">
        <v>85</v>
      </c>
      <c r="AG23" s="49" t="s">
        <v>86</v>
      </c>
      <c r="AH23" s="52" t="s">
        <v>87</v>
      </c>
      <c r="AI23" s="53" t="s">
        <v>88</v>
      </c>
      <c r="AJ23" s="53" t="s">
        <v>89</v>
      </c>
      <c r="AK23" s="53" t="s">
        <v>90</v>
      </c>
      <c r="AL23" s="53" t="s">
        <v>91</v>
      </c>
      <c r="AM23" s="53" t="s">
        <v>92</v>
      </c>
      <c r="AN23" s="53"/>
    </row>
    <row r="24" spans="1:47">
      <c r="A24" s="1" t="s">
        <v>184</v>
      </c>
      <c r="B24" s="1" t="str">
        <f>IF(K24="","Hide","Show")</f>
        <v>Show</v>
      </c>
      <c r="C24" s="4" t="s">
        <v>48</v>
      </c>
      <c r="E24" s="12" t="str">
        <f>"""UICACS"","""",""SQL="",""2=DOCNUM"",""33042021"",""14=CUSTREF"",""4520880778"",""14=U_CUSTREF"",""4520880778"",""15=DOCDATE"",""27/3/2026"",""15=TAXDATE"",""27/3/2026"",""14=CARDCODE"",""CN0097-SGD"",""14=CARDNAME"",""NATIONAL UNIVERSITY HOSPITAL(SINGAPORE) PTE. LTD."",""14=ITEMCODE"",""MS"&amp;"9EM-00262GLP"",""14=ITEMNAME"",""MS WINSVRSTDCORE SNGL LICSAPK MVL 2LIC CORE LIC"",""10=QUANTITY"",""24.000000"",""14=U_PONO"",""ESU963323"",""15=U_PODATE"",""26/3/2026"",""10=U_TLINTCOS"",""0.000000"",""2=SLPCODE"",""101"",""14=SLPNAME"",""E0001-MM"",""14=MEMO"",""MELIZA MARQUEZ"",""14=C"&amp;"ONTACTNAME"",""E-INVOICE (AP DIRECT)"",""10=LINETOTAL"",""4998.480000"",""14=U_ENR"","""",""14=U_MSENR"",""S7138270"",""14=U_MSPCN"",""AB57EDFE"",""14=ADDRESS2"",""POINT OF CARE(CARLA)_x000D_NATIONAL UNIVERSITY HOSPITAL 5 LOWER KENT RIDGE ROAD MAIN BUILDING SINGAPORE 119074_x000D_CARLA LO"&amp;"UISE MORENO_x000D_TEL: 67724610_x000D_FAX: _x000D_EMAIL:"""</f>
        <v>"UICACS","","SQL=","2=DOCNUM","33042021","14=CUSTREF","4520880778","14=U_CUSTREF","4520880778","15=DOCDATE","27/3/2026","15=TAXDATE","27/3/2026","14=CARDCODE","CN0097-SGD","14=CARDNAME","NATIONAL UNIVERSITY HOSPITAL(SINGAPORE) PTE. LTD.","14=ITEMCODE","MS9EM-00262GLP","14=ITEMNAME","MS WINSVRSTDCORE SNGL LICSAPK MVL 2LIC CORE LIC","10=QUANTITY","24.000000","14=U_PONO","ESU963323","15=U_PODATE","26/3/2026","10=U_TLINTCOS","0.000000","2=SLPCODE","101","14=SLPNAME","E0001-MM","14=MEMO","MELIZA MARQUEZ","14=CONTACTNAME","E-INVOICE (AP DIRECT)","10=LINETOTAL","4998.480000","14=U_ENR","","14=U_MSENR","S7138270","14=U_MSPCN","AB57EDFE","14=ADDRESS2","POINT OF CARE(CARLA)_x000D_NATIONAL UNIVERSITY HOSPITAL 5 LOWER KENT RIDGE ROAD MAIN BUILDING SINGAPORE 119074_x000D_CARLA LOUISE MORENO_x000D_TEL: 67724610_x000D_FAX: _x000D_EMAIL:"</v>
      </c>
      <c r="K24" s="21">
        <f>MONTH(N24)</f>
        <v>3</v>
      </c>
      <c r="L24" s="21">
        <f>YEAR(N24)</f>
        <v>2026</v>
      </c>
      <c r="M24" s="21">
        <v>33042021</v>
      </c>
      <c r="N24" s="41">
        <v>46108</v>
      </c>
      <c r="O24" s="21" t="str">
        <f>"S7138270"</f>
        <v>S7138270</v>
      </c>
      <c r="P24" s="4" t="str">
        <f>"AB57EDFE"</f>
        <v>AB57EDFE</v>
      </c>
      <c r="Q24" s="4" t="s">
        <v>78</v>
      </c>
      <c r="R24" s="4" t="str">
        <f>"CN0097-SGD"</f>
        <v>CN0097-SGD</v>
      </c>
      <c r="S24" s="4" t="str">
        <f>"NATIONAL UNIVERSITY HOSPITAL(SINGAPORE) PTE. LTD."</f>
        <v>NATIONAL UNIVERSITY HOSPITAL(SINGAPORE) PTE. LTD.</v>
      </c>
      <c r="T24" s="3" t="str">
        <f>"4520880778"</f>
        <v>4520880778</v>
      </c>
      <c r="U24" s="3" t="str">
        <f>"ESU963323"</f>
        <v>ESU963323</v>
      </c>
      <c r="V24" s="47">
        <v>46107</v>
      </c>
      <c r="W24" s="47">
        <v>46108</v>
      </c>
      <c r="X24" s="48">
        <v>1</v>
      </c>
      <c r="Y24" s="48" t="str">
        <f>"MS9EM-00262GLP"</f>
        <v>MS9EM-00262GLP</v>
      </c>
      <c r="Z24" s="4" t="str">
        <f>"MS WINSVRSTDCORE SNGL LICSAPK MVL 2LIC CORE LIC"</f>
        <v>MS WINSVRSTDCORE SNGL LICSAPK MVL 2LIC CORE LIC</v>
      </c>
      <c r="AA24" s="4" t="str">
        <f>"MELIZA MARQUEZ"</f>
        <v>MELIZA MARQUEZ</v>
      </c>
      <c r="AB24" s="60">
        <v>24</v>
      </c>
      <c r="AC24" s="48" t="str">
        <f>"E-INVOICE (AP DIRECT)"</f>
        <v>E-INVOICE (AP DIRECT)</v>
      </c>
      <c r="AD24" s="63" t="s">
        <v>93</v>
      </c>
      <c r="AE24" s="51" t="str">
        <f>"POINT OF CARE(CARLA)_x000D_NATIONAL UNIVERSITY HOSPITAL 5 LOWER KENT RIDGE ROAD MAIN BUILDING SINGAPORE 119074_x000D_CARLA LOUISE MORENO_x000D_TEL: 67724610_x000D_FAX: _x000D_EMAIL:"</f>
        <v>POINT OF CARE(CARLA)_x000D_NATIONAL UNIVERSITY HOSPITAL 5 LOWER KENT RIDGE ROAD MAIN BUILDING SINGAPORE 119074_x000D_CARLA LOUISE MORENO_x000D_TEL: 67724610_x000D_FAX: _x000D_EMAIL:</v>
      </c>
      <c r="AF24" s="61" t="s">
        <v>78</v>
      </c>
      <c r="AG24" s="5" t="s">
        <v>94</v>
      </c>
      <c r="AH24" s="4" t="str">
        <f>"MS9EM-00262GLP"</f>
        <v>MS9EM-00262GLP</v>
      </c>
      <c r="AI24" s="4" t="str">
        <f>"MS WINSVRSTDCORE SNGL LICSAPK MVL 2LIC CORE LIC"</f>
        <v>MS WINSVRSTDCORE SNGL LICSAPK MVL 2LIC CORE LIC</v>
      </c>
      <c r="AJ24" s="3" t="s">
        <v>229</v>
      </c>
      <c r="AK24" s="66">
        <v>46113</v>
      </c>
      <c r="AL24" s="67">
        <v>47057</v>
      </c>
    </row>
    <row r="25" spans="1:47" hidden="1">
      <c r="B25" s="1" t="str">
        <f>IF(K25="","Hide","Show")</f>
        <v>Hide</v>
      </c>
      <c r="C25" s="4" t="s">
        <v>49</v>
      </c>
      <c r="E25" s="12" t="str">
        <f>""</f>
        <v/>
      </c>
      <c r="K25" s="21" t="str">
        <f>""</f>
        <v/>
      </c>
      <c r="L25" s="41" t="str">
        <f>""</f>
        <v/>
      </c>
      <c r="M25" s="5"/>
      <c r="N25" s="41"/>
      <c r="O25" s="4" t="str">
        <f>""</f>
        <v/>
      </c>
      <c r="P25" s="4"/>
      <c r="Q25" s="4" t="str">
        <f>""</f>
        <v/>
      </c>
      <c r="R25" s="4" t="str">
        <f>""</f>
        <v/>
      </c>
      <c r="S25" s="4" t="str">
        <f>""</f>
        <v/>
      </c>
      <c r="T25" s="3" t="str">
        <f>""</f>
        <v/>
      </c>
      <c r="V25" s="3" t="s">
        <v>78</v>
      </c>
      <c r="W25" s="5"/>
      <c r="X25" s="5"/>
      <c r="Y25" s="5" t="str">
        <f>""</f>
        <v/>
      </c>
      <c r="Z25" s="4" t="str">
        <f>""</f>
        <v/>
      </c>
      <c r="AA25" s="4" t="str">
        <f>""</f>
        <v/>
      </c>
      <c r="AB25" s="4" t="str">
        <f>""</f>
        <v/>
      </c>
      <c r="AC25" s="19" t="str">
        <f>""</f>
        <v/>
      </c>
      <c r="AD25" s="40"/>
      <c r="AE25" s="17" t="str">
        <f>""</f>
        <v/>
      </c>
      <c r="AF25" s="17" t="str">
        <f>""</f>
        <v/>
      </c>
      <c r="AG25" s="5" t="str">
        <f>""</f>
        <v/>
      </c>
    </row>
    <row r="26" spans="1:47" hidden="1">
      <c r="B26" s="1" t="str">
        <f>IF(K26="","Hide","Show")</f>
        <v>Hide</v>
      </c>
      <c r="C26" s="4" t="s">
        <v>50</v>
      </c>
      <c r="E26" s="12" t="str">
        <f>""</f>
        <v/>
      </c>
      <c r="K26" s="21" t="str">
        <f>""</f>
        <v/>
      </c>
      <c r="L26" s="41" t="str">
        <f>""</f>
        <v/>
      </c>
      <c r="M26" s="5"/>
      <c r="N26" s="41"/>
      <c r="O26" s="4" t="str">
        <f>""</f>
        <v/>
      </c>
      <c r="P26" s="4"/>
      <c r="Q26" s="4" t="str">
        <f>""</f>
        <v/>
      </c>
      <c r="R26" s="4" t="str">
        <f>""</f>
        <v/>
      </c>
      <c r="S26" s="4" t="str">
        <f>""</f>
        <v/>
      </c>
      <c r="T26" s="3" t="str">
        <f>""</f>
        <v/>
      </c>
      <c r="V26" s="3" t="s">
        <v>78</v>
      </c>
      <c r="W26" s="5"/>
      <c r="X26" s="5"/>
      <c r="Y26" s="5" t="str">
        <f>""</f>
        <v/>
      </c>
      <c r="Z26" s="4" t="str">
        <f>""</f>
        <v/>
      </c>
      <c r="AA26" s="4" t="str">
        <f>""</f>
        <v/>
      </c>
      <c r="AB26" s="4" t="str">
        <f>""</f>
        <v/>
      </c>
      <c r="AC26" s="19" t="str">
        <f>""</f>
        <v/>
      </c>
      <c r="AD26" s="40"/>
      <c r="AE26" s="17"/>
      <c r="AF26" s="17" t="str">
        <f>""</f>
        <v/>
      </c>
      <c r="AG26" s="5" t="str">
        <f>""</f>
        <v/>
      </c>
    </row>
    <row r="27" spans="1:47">
      <c r="AD27" s="40"/>
      <c r="AG27" s="5"/>
    </row>
    <row r="28" spans="1:47">
      <c r="AQ28" s="15"/>
    </row>
    <row r="29" spans="1:47">
      <c r="AR29" s="15"/>
    </row>
    <row r="30" spans="1:47">
      <c r="AS30" s="15"/>
    </row>
    <row r="31" spans="1:47">
      <c r="AT31" s="15"/>
    </row>
    <row r="32" spans="1:47">
      <c r="AU32" s="15"/>
    </row>
    <row r="33" spans="48:50">
      <c r="AV33" s="15"/>
    </row>
    <row r="34" spans="48:50">
      <c r="AW34" s="15"/>
    </row>
    <row r="35" spans="48:50">
      <c r="AX35" s="15"/>
    </row>
  </sheetData>
  <mergeCells count="1">
    <mergeCell ref="K21:AN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2" t="s">
        <v>95</v>
      </c>
      <c r="C6" s="62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5" t="s">
        <v>107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222</v>
      </c>
    </row>
    <row r="4" spans="1:5">
      <c r="A4" s="65" t="s">
        <v>0</v>
      </c>
      <c r="B4" s="65" t="s">
        <v>6</v>
      </c>
      <c r="C4" s="65" t="s">
        <v>223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104</v>
      </c>
    </row>
    <row r="14" spans="1:5">
      <c r="D14" s="65" t="s">
        <v>105</v>
      </c>
    </row>
    <row r="15" spans="1:5">
      <c r="D15" s="65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5" t="s">
        <v>107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222</v>
      </c>
    </row>
    <row r="4" spans="1:5">
      <c r="A4" s="65" t="s">
        <v>0</v>
      </c>
      <c r="B4" s="65" t="s">
        <v>6</v>
      </c>
      <c r="C4" s="65" t="s">
        <v>223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104</v>
      </c>
    </row>
    <row r="14" spans="1:5">
      <c r="D14" s="65" t="s">
        <v>105</v>
      </c>
    </row>
    <row r="15" spans="1:5">
      <c r="D15" s="65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5" t="s">
        <v>183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51</v>
      </c>
      <c r="K1" s="65" t="s">
        <v>18</v>
      </c>
      <c r="L1" s="65" t="s">
        <v>18</v>
      </c>
      <c r="O1" s="65" t="s">
        <v>18</v>
      </c>
      <c r="Q1" s="65" t="s">
        <v>18</v>
      </c>
      <c r="R1" s="65" t="s">
        <v>18</v>
      </c>
      <c r="S1" s="65" t="s">
        <v>18</v>
      </c>
      <c r="T1" s="65" t="s">
        <v>18</v>
      </c>
      <c r="V1" s="65" t="s">
        <v>18</v>
      </c>
      <c r="Y1" s="65" t="s">
        <v>7</v>
      </c>
      <c r="Z1" s="65" t="s">
        <v>7</v>
      </c>
      <c r="AA1" s="65" t="s">
        <v>18</v>
      </c>
      <c r="AB1" s="65" t="s">
        <v>18</v>
      </c>
      <c r="AC1" s="65" t="s">
        <v>18</v>
      </c>
      <c r="AJ1" s="65" t="s">
        <v>18</v>
      </c>
      <c r="AK1" s="65" t="s">
        <v>18</v>
      </c>
      <c r="AR1" s="65" t="s">
        <v>7</v>
      </c>
      <c r="AS1" s="65" t="s">
        <v>7</v>
      </c>
      <c r="AT1" s="65" t="s">
        <v>7</v>
      </c>
    </row>
    <row r="2" spans="1:46">
      <c r="A2" s="65" t="s">
        <v>7</v>
      </c>
      <c r="D2" s="65" t="s">
        <v>19</v>
      </c>
      <c r="E2" s="65" t="s">
        <v>108</v>
      </c>
    </row>
    <row r="3" spans="1:46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6">
      <c r="A4" s="65" t="s">
        <v>7</v>
      </c>
      <c r="C4" s="65" t="s">
        <v>11</v>
      </c>
      <c r="D4" s="65" t="s">
        <v>109</v>
      </c>
      <c r="E4" s="65" t="s">
        <v>110</v>
      </c>
      <c r="F4" s="65" t="s">
        <v>96</v>
      </c>
      <c r="G4" s="65" t="s">
        <v>25</v>
      </c>
      <c r="H4" s="65" t="s">
        <v>111</v>
      </c>
    </row>
    <row r="5" spans="1:46">
      <c r="A5" s="65" t="s">
        <v>7</v>
      </c>
      <c r="C5" s="65" t="s">
        <v>10</v>
      </c>
      <c r="D5" s="65" t="s">
        <v>112</v>
      </c>
      <c r="E5" s="65" t="s">
        <v>113</v>
      </c>
      <c r="F5" s="65" t="s">
        <v>96</v>
      </c>
      <c r="G5" s="65" t="s">
        <v>25</v>
      </c>
      <c r="H5" s="65" t="s">
        <v>111</v>
      </c>
      <c r="I5" s="65" t="s">
        <v>114</v>
      </c>
    </row>
    <row r="6" spans="1:46">
      <c r="A6" s="65" t="s">
        <v>7</v>
      </c>
      <c r="C6" s="65" t="s">
        <v>41</v>
      </c>
      <c r="D6" s="65" t="s">
        <v>115</v>
      </c>
      <c r="E6" s="65" t="s">
        <v>116</v>
      </c>
      <c r="F6" s="65" t="s">
        <v>96</v>
      </c>
      <c r="G6" s="65" t="s">
        <v>25</v>
      </c>
      <c r="H6" s="65" t="s">
        <v>111</v>
      </c>
      <c r="I6" s="65" t="s">
        <v>117</v>
      </c>
    </row>
    <row r="7" spans="1:46">
      <c r="A7" s="65" t="s">
        <v>7</v>
      </c>
    </row>
    <row r="8" spans="1:46">
      <c r="A8" s="65" t="s">
        <v>7</v>
      </c>
    </row>
    <row r="9" spans="1:46">
      <c r="A9" s="65" t="s">
        <v>7</v>
      </c>
    </row>
    <row r="10" spans="1:46">
      <c r="A10" s="65" t="s">
        <v>7</v>
      </c>
    </row>
    <row r="11" spans="1:46">
      <c r="A11" s="65" t="s">
        <v>7</v>
      </c>
      <c r="C11" s="65" t="s">
        <v>27</v>
      </c>
      <c r="E11" s="65" t="s">
        <v>118</v>
      </c>
    </row>
    <row r="12" spans="1:46">
      <c r="A12" s="65" t="s">
        <v>7</v>
      </c>
      <c r="C12" s="65" t="s">
        <v>28</v>
      </c>
      <c r="E12" s="65" t="s">
        <v>119</v>
      </c>
    </row>
    <row r="13" spans="1:46">
      <c r="A13" s="65" t="s">
        <v>7</v>
      </c>
      <c r="C13" s="65" t="s">
        <v>42</v>
      </c>
      <c r="E13" s="65" t="s">
        <v>120</v>
      </c>
    </row>
    <row r="14" spans="1:46">
      <c r="A14" s="65" t="s">
        <v>7</v>
      </c>
      <c r="C14" s="65" t="s">
        <v>39</v>
      </c>
      <c r="E14" s="65" t="s">
        <v>121</v>
      </c>
    </row>
    <row r="15" spans="1:46">
      <c r="A15" s="65" t="s">
        <v>7</v>
      </c>
      <c r="C15" s="65" t="s">
        <v>43</v>
      </c>
      <c r="E15" s="65" t="s">
        <v>122</v>
      </c>
    </row>
    <row r="16" spans="1:46">
      <c r="A16" s="65" t="s">
        <v>7</v>
      </c>
      <c r="C16" s="65" t="s">
        <v>44</v>
      </c>
      <c r="E16" s="65" t="s">
        <v>123</v>
      </c>
    </row>
    <row r="17" spans="1:43">
      <c r="A17" s="65" t="s">
        <v>7</v>
      </c>
    </row>
    <row r="18" spans="1:43">
      <c r="A18" s="65" t="s">
        <v>7</v>
      </c>
    </row>
    <row r="21" spans="1:43">
      <c r="K21" s="65" t="s">
        <v>53</v>
      </c>
    </row>
    <row r="23" spans="1:43">
      <c r="E23" s="65" t="s">
        <v>29</v>
      </c>
      <c r="K23" s="65" t="s">
        <v>75</v>
      </c>
      <c r="L23" s="65" t="s">
        <v>76</v>
      </c>
      <c r="M23" s="65" t="s">
        <v>14</v>
      </c>
      <c r="N23" s="65" t="s">
        <v>16</v>
      </c>
      <c r="O23" s="65" t="s">
        <v>30</v>
      </c>
      <c r="P23" s="65" t="s">
        <v>33</v>
      </c>
      <c r="Q23" s="65" t="s">
        <v>77</v>
      </c>
      <c r="R23" s="65" t="s">
        <v>31</v>
      </c>
      <c r="S23" s="65" t="s">
        <v>38</v>
      </c>
      <c r="T23" s="65" t="s">
        <v>34</v>
      </c>
      <c r="U23" s="65" t="s">
        <v>17</v>
      </c>
      <c r="V23" s="65" t="s">
        <v>17</v>
      </c>
      <c r="W23" s="65" t="s">
        <v>79</v>
      </c>
      <c r="X23" s="65" t="s">
        <v>80</v>
      </c>
      <c r="Y23" s="65" t="s">
        <v>36</v>
      </c>
      <c r="Z23" s="65" t="s">
        <v>12</v>
      </c>
      <c r="AA23" s="65" t="s">
        <v>32</v>
      </c>
      <c r="AB23" s="65" t="s">
        <v>13</v>
      </c>
      <c r="AC23" s="65" t="s">
        <v>37</v>
      </c>
      <c r="AD23" s="65" t="s">
        <v>56</v>
      </c>
      <c r="AE23" s="65" t="s">
        <v>57</v>
      </c>
      <c r="AF23" s="65" t="s">
        <v>81</v>
      </c>
      <c r="AG23" s="65" t="s">
        <v>82</v>
      </c>
      <c r="AH23" s="65" t="s">
        <v>83</v>
      </c>
      <c r="AI23" s="65" t="s">
        <v>84</v>
      </c>
      <c r="AJ23" s="65" t="s">
        <v>85</v>
      </c>
      <c r="AK23" s="65" t="s">
        <v>86</v>
      </c>
      <c r="AL23" s="65" t="s">
        <v>87</v>
      </c>
      <c r="AM23" s="65" t="s">
        <v>88</v>
      </c>
      <c r="AN23" s="65" t="s">
        <v>89</v>
      </c>
      <c r="AO23" s="65" t="s">
        <v>90</v>
      </c>
      <c r="AP23" s="65" t="s">
        <v>91</v>
      </c>
      <c r="AQ23" s="65" t="s">
        <v>92</v>
      </c>
    </row>
    <row r="24" spans="1:43">
      <c r="B24" s="65" t="s">
        <v>124</v>
      </c>
      <c r="C24" s="65" t="s">
        <v>48</v>
      </c>
      <c r="E24" s="65" t="s">
        <v>125</v>
      </c>
      <c r="K24" s="65" t="s">
        <v>126</v>
      </c>
      <c r="L24" s="65" t="s">
        <v>127</v>
      </c>
      <c r="M24" s="65" t="s">
        <v>128</v>
      </c>
      <c r="N24" s="65" t="s">
        <v>129</v>
      </c>
      <c r="O24" s="65" t="s">
        <v>130</v>
      </c>
      <c r="P24" s="65" t="s">
        <v>131</v>
      </c>
      <c r="Q24" s="65" t="s">
        <v>78</v>
      </c>
      <c r="R24" s="65" t="s">
        <v>132</v>
      </c>
      <c r="S24" s="65" t="s">
        <v>133</v>
      </c>
      <c r="T24" s="65" t="s">
        <v>134</v>
      </c>
      <c r="U24" s="65" t="s">
        <v>213</v>
      </c>
      <c r="V24" s="65" t="s">
        <v>135</v>
      </c>
      <c r="W24" s="65" t="s">
        <v>136</v>
      </c>
      <c r="X24" s="65" t="s">
        <v>214</v>
      </c>
      <c r="Y24" s="65" t="s">
        <v>137</v>
      </c>
      <c r="Z24" s="65" t="s">
        <v>138</v>
      </c>
      <c r="AA24" s="65" t="s">
        <v>139</v>
      </c>
      <c r="AB24" s="65" t="s">
        <v>140</v>
      </c>
      <c r="AC24" s="65" t="s">
        <v>141</v>
      </c>
      <c r="AD24" s="65" t="s">
        <v>215</v>
      </c>
      <c r="AE24" s="65" t="s">
        <v>142</v>
      </c>
      <c r="AF24" s="65" t="s">
        <v>143</v>
      </c>
      <c r="AG24" s="65" t="s">
        <v>142</v>
      </c>
      <c r="AH24" s="65" t="s">
        <v>93</v>
      </c>
      <c r="AI24" s="65" t="s">
        <v>144</v>
      </c>
      <c r="AJ24" s="65" t="s">
        <v>78</v>
      </c>
      <c r="AK24" s="65" t="s">
        <v>94</v>
      </c>
      <c r="AL24" s="65" t="s">
        <v>137</v>
      </c>
      <c r="AM24" s="65" t="s">
        <v>138</v>
      </c>
      <c r="AN24" s="65" t="s">
        <v>145</v>
      </c>
      <c r="AO24" s="65" t="s">
        <v>146</v>
      </c>
      <c r="AP24" s="65" t="s">
        <v>147</v>
      </c>
      <c r="AQ24" s="65" t="s">
        <v>148</v>
      </c>
    </row>
    <row r="25" spans="1:43">
      <c r="B25" s="65" t="s">
        <v>149</v>
      </c>
      <c r="C25" s="65" t="s">
        <v>49</v>
      </c>
      <c r="E25" s="65" t="s">
        <v>150</v>
      </c>
      <c r="K25" s="65" t="s">
        <v>151</v>
      </c>
      <c r="L25" s="65" t="s">
        <v>152</v>
      </c>
      <c r="O25" s="65" t="s">
        <v>153</v>
      </c>
      <c r="Q25" s="65" t="s">
        <v>154</v>
      </c>
      <c r="R25" s="65" t="s">
        <v>155</v>
      </c>
      <c r="S25" s="65" t="s">
        <v>156</v>
      </c>
      <c r="T25" s="65" t="s">
        <v>157</v>
      </c>
      <c r="V25" s="65" t="s">
        <v>78</v>
      </c>
      <c r="Y25" s="65" t="s">
        <v>156</v>
      </c>
      <c r="Z25" s="65" t="s">
        <v>158</v>
      </c>
      <c r="AA25" s="65" t="s">
        <v>159</v>
      </c>
      <c r="AB25" s="65" t="s">
        <v>160</v>
      </c>
      <c r="AC25" s="65" t="s">
        <v>161</v>
      </c>
      <c r="AD25" s="65" t="s">
        <v>216</v>
      </c>
      <c r="AE25" s="65" t="s">
        <v>162</v>
      </c>
      <c r="AI25" s="65" t="s">
        <v>163</v>
      </c>
      <c r="AJ25" s="65" t="s">
        <v>164</v>
      </c>
      <c r="AK25" s="65" t="s">
        <v>165</v>
      </c>
    </row>
    <row r="26" spans="1:43">
      <c r="B26" s="65" t="s">
        <v>166</v>
      </c>
      <c r="C26" s="65" t="s">
        <v>50</v>
      </c>
      <c r="E26" s="65" t="s">
        <v>167</v>
      </c>
      <c r="K26" s="65" t="s">
        <v>168</v>
      </c>
      <c r="L26" s="65" t="s">
        <v>169</v>
      </c>
      <c r="O26" s="65" t="s">
        <v>170</v>
      </c>
      <c r="Q26" s="65" t="s">
        <v>171</v>
      </c>
      <c r="R26" s="65" t="s">
        <v>172</v>
      </c>
      <c r="S26" s="65" t="s">
        <v>173</v>
      </c>
      <c r="T26" s="65" t="s">
        <v>174</v>
      </c>
      <c r="V26" s="65" t="s">
        <v>78</v>
      </c>
      <c r="Y26" s="65" t="s">
        <v>173</v>
      </c>
      <c r="Z26" s="65" t="s">
        <v>175</v>
      </c>
      <c r="AA26" s="65" t="s">
        <v>176</v>
      </c>
      <c r="AB26" s="65" t="s">
        <v>177</v>
      </c>
      <c r="AC26" s="65" t="s">
        <v>178</v>
      </c>
      <c r="AD26" s="65" t="s">
        <v>217</v>
      </c>
      <c r="AE26" s="65" t="s">
        <v>179</v>
      </c>
      <c r="AJ26" s="65" t="s">
        <v>180</v>
      </c>
      <c r="AK26" s="65" t="s">
        <v>181</v>
      </c>
    </row>
    <row r="28" spans="1:43">
      <c r="AD28" s="65" t="s">
        <v>182</v>
      </c>
      <c r="AE28" s="65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5" t="s">
        <v>183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51</v>
      </c>
      <c r="K1" s="65" t="s">
        <v>18</v>
      </c>
      <c r="L1" s="65" t="s">
        <v>18</v>
      </c>
      <c r="O1" s="65" t="s">
        <v>18</v>
      </c>
      <c r="Q1" s="65" t="s">
        <v>18</v>
      </c>
      <c r="R1" s="65" t="s">
        <v>18</v>
      </c>
      <c r="S1" s="65" t="s">
        <v>18</v>
      </c>
      <c r="T1" s="65" t="s">
        <v>18</v>
      </c>
      <c r="V1" s="65" t="s">
        <v>18</v>
      </c>
      <c r="Y1" s="65" t="s">
        <v>7</v>
      </c>
      <c r="Z1" s="65" t="s">
        <v>7</v>
      </c>
      <c r="AA1" s="65" t="s">
        <v>18</v>
      </c>
      <c r="AB1" s="65" t="s">
        <v>18</v>
      </c>
      <c r="AC1" s="65" t="s">
        <v>18</v>
      </c>
      <c r="AJ1" s="65" t="s">
        <v>18</v>
      </c>
      <c r="AK1" s="65" t="s">
        <v>18</v>
      </c>
      <c r="AR1" s="65" t="s">
        <v>7</v>
      </c>
      <c r="AS1" s="65" t="s">
        <v>7</v>
      </c>
      <c r="AT1" s="65" t="s">
        <v>7</v>
      </c>
    </row>
    <row r="2" spans="1:46">
      <c r="A2" s="65" t="s">
        <v>7</v>
      </c>
      <c r="D2" s="65" t="s">
        <v>19</v>
      </c>
      <c r="E2" s="65" t="s">
        <v>108</v>
      </c>
    </row>
    <row r="3" spans="1:46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6">
      <c r="A4" s="65" t="s">
        <v>7</v>
      </c>
      <c r="C4" s="65" t="s">
        <v>11</v>
      </c>
      <c r="D4" s="65" t="s">
        <v>109</v>
      </c>
      <c r="E4" s="65" t="s">
        <v>110</v>
      </c>
      <c r="F4" s="65" t="s">
        <v>96</v>
      </c>
      <c r="G4" s="65" t="s">
        <v>25</v>
      </c>
      <c r="H4" s="65" t="s">
        <v>111</v>
      </c>
    </row>
    <row r="5" spans="1:46">
      <c r="A5" s="65" t="s">
        <v>7</v>
      </c>
      <c r="C5" s="65" t="s">
        <v>10</v>
      </c>
      <c r="D5" s="65" t="s">
        <v>112</v>
      </c>
      <c r="E5" s="65" t="s">
        <v>113</v>
      </c>
      <c r="F5" s="65" t="s">
        <v>96</v>
      </c>
      <c r="G5" s="65" t="s">
        <v>25</v>
      </c>
      <c r="H5" s="65" t="s">
        <v>111</v>
      </c>
      <c r="I5" s="65" t="s">
        <v>114</v>
      </c>
    </row>
    <row r="6" spans="1:46">
      <c r="A6" s="65" t="s">
        <v>7</v>
      </c>
      <c r="C6" s="65" t="s">
        <v>41</v>
      </c>
      <c r="D6" s="65" t="s">
        <v>115</v>
      </c>
      <c r="E6" s="65" t="s">
        <v>116</v>
      </c>
      <c r="F6" s="65" t="s">
        <v>96</v>
      </c>
      <c r="G6" s="65" t="s">
        <v>25</v>
      </c>
      <c r="H6" s="65" t="s">
        <v>111</v>
      </c>
      <c r="I6" s="65" t="s">
        <v>117</v>
      </c>
    </row>
    <row r="7" spans="1:46">
      <c r="A7" s="65" t="s">
        <v>7</v>
      </c>
    </row>
    <row r="8" spans="1:46">
      <c r="A8" s="65" t="s">
        <v>7</v>
      </c>
    </row>
    <row r="9" spans="1:46">
      <c r="A9" s="65" t="s">
        <v>7</v>
      </c>
    </row>
    <row r="10" spans="1:46">
      <c r="A10" s="65" t="s">
        <v>7</v>
      </c>
    </row>
    <row r="11" spans="1:46">
      <c r="A11" s="65" t="s">
        <v>7</v>
      </c>
      <c r="C11" s="65" t="s">
        <v>27</v>
      </c>
      <c r="E11" s="65" t="s">
        <v>118</v>
      </c>
    </row>
    <row r="12" spans="1:46">
      <c r="A12" s="65" t="s">
        <v>7</v>
      </c>
      <c r="C12" s="65" t="s">
        <v>28</v>
      </c>
      <c r="E12" s="65" t="s">
        <v>119</v>
      </c>
    </row>
    <row r="13" spans="1:46">
      <c r="A13" s="65" t="s">
        <v>7</v>
      </c>
      <c r="C13" s="65" t="s">
        <v>42</v>
      </c>
      <c r="E13" s="65" t="s">
        <v>120</v>
      </c>
    </row>
    <row r="14" spans="1:46">
      <c r="A14" s="65" t="s">
        <v>7</v>
      </c>
      <c r="C14" s="65" t="s">
        <v>39</v>
      </c>
      <c r="E14" s="65" t="s">
        <v>121</v>
      </c>
    </row>
    <row r="15" spans="1:46">
      <c r="A15" s="65" t="s">
        <v>7</v>
      </c>
      <c r="C15" s="65" t="s">
        <v>43</v>
      </c>
      <c r="E15" s="65" t="s">
        <v>122</v>
      </c>
    </row>
    <row r="16" spans="1:46">
      <c r="A16" s="65" t="s">
        <v>7</v>
      </c>
      <c r="C16" s="65" t="s">
        <v>44</v>
      </c>
      <c r="E16" s="65" t="s">
        <v>123</v>
      </c>
    </row>
    <row r="17" spans="1:43">
      <c r="A17" s="65" t="s">
        <v>7</v>
      </c>
    </row>
    <row r="18" spans="1:43">
      <c r="A18" s="65" t="s">
        <v>7</v>
      </c>
    </row>
    <row r="21" spans="1:43">
      <c r="K21" s="65" t="s">
        <v>53</v>
      </c>
    </row>
    <row r="23" spans="1:43">
      <c r="E23" s="65" t="s">
        <v>29</v>
      </c>
      <c r="K23" s="65" t="s">
        <v>75</v>
      </c>
      <c r="L23" s="65" t="s">
        <v>76</v>
      </c>
      <c r="M23" s="65" t="s">
        <v>14</v>
      </c>
      <c r="N23" s="65" t="s">
        <v>16</v>
      </c>
      <c r="O23" s="65" t="s">
        <v>30</v>
      </c>
      <c r="P23" s="65" t="s">
        <v>33</v>
      </c>
      <c r="Q23" s="65" t="s">
        <v>77</v>
      </c>
      <c r="R23" s="65" t="s">
        <v>31</v>
      </c>
      <c r="S23" s="65" t="s">
        <v>38</v>
      </c>
      <c r="T23" s="65" t="s">
        <v>34</v>
      </c>
      <c r="U23" s="65" t="s">
        <v>17</v>
      </c>
      <c r="V23" s="65" t="s">
        <v>17</v>
      </c>
      <c r="W23" s="65" t="s">
        <v>79</v>
      </c>
      <c r="X23" s="65" t="s">
        <v>80</v>
      </c>
      <c r="Y23" s="65" t="s">
        <v>36</v>
      </c>
      <c r="Z23" s="65" t="s">
        <v>12</v>
      </c>
      <c r="AA23" s="65" t="s">
        <v>32</v>
      </c>
      <c r="AB23" s="65" t="s">
        <v>13</v>
      </c>
      <c r="AC23" s="65" t="s">
        <v>37</v>
      </c>
      <c r="AD23" s="65" t="s">
        <v>56</v>
      </c>
      <c r="AE23" s="65" t="s">
        <v>57</v>
      </c>
      <c r="AF23" s="65" t="s">
        <v>81</v>
      </c>
      <c r="AG23" s="65" t="s">
        <v>82</v>
      </c>
      <c r="AH23" s="65" t="s">
        <v>83</v>
      </c>
      <c r="AI23" s="65" t="s">
        <v>84</v>
      </c>
      <c r="AJ23" s="65" t="s">
        <v>85</v>
      </c>
      <c r="AK23" s="65" t="s">
        <v>86</v>
      </c>
      <c r="AL23" s="65" t="s">
        <v>87</v>
      </c>
      <c r="AM23" s="65" t="s">
        <v>88</v>
      </c>
      <c r="AN23" s="65" t="s">
        <v>89</v>
      </c>
      <c r="AO23" s="65" t="s">
        <v>90</v>
      </c>
      <c r="AP23" s="65" t="s">
        <v>91</v>
      </c>
      <c r="AQ23" s="65" t="s">
        <v>92</v>
      </c>
    </row>
    <row r="24" spans="1:43">
      <c r="B24" s="65" t="s">
        <v>124</v>
      </c>
      <c r="C24" s="65" t="s">
        <v>48</v>
      </c>
      <c r="E24" s="65" t="s">
        <v>125</v>
      </c>
      <c r="K24" s="65" t="s">
        <v>126</v>
      </c>
      <c r="L24" s="65" t="s">
        <v>127</v>
      </c>
      <c r="M24" s="65" t="s">
        <v>128</v>
      </c>
      <c r="N24" s="65" t="s">
        <v>129</v>
      </c>
      <c r="O24" s="65" t="s">
        <v>130</v>
      </c>
      <c r="P24" s="65" t="s">
        <v>131</v>
      </c>
      <c r="Q24" s="65" t="s">
        <v>78</v>
      </c>
      <c r="R24" s="65" t="s">
        <v>132</v>
      </c>
      <c r="S24" s="65" t="s">
        <v>133</v>
      </c>
      <c r="T24" s="65" t="s">
        <v>134</v>
      </c>
      <c r="U24" s="65" t="s">
        <v>213</v>
      </c>
      <c r="V24" s="65" t="s">
        <v>135</v>
      </c>
      <c r="W24" s="65" t="s">
        <v>136</v>
      </c>
      <c r="X24" s="65" t="s">
        <v>214</v>
      </c>
      <c r="Y24" s="65" t="s">
        <v>137</v>
      </c>
      <c r="Z24" s="65" t="s">
        <v>138</v>
      </c>
      <c r="AA24" s="65" t="s">
        <v>139</v>
      </c>
      <c r="AB24" s="65" t="s">
        <v>140</v>
      </c>
      <c r="AC24" s="65" t="s">
        <v>141</v>
      </c>
      <c r="AD24" s="65" t="s">
        <v>215</v>
      </c>
      <c r="AE24" s="65" t="s">
        <v>142</v>
      </c>
      <c r="AF24" s="65" t="s">
        <v>143</v>
      </c>
      <c r="AG24" s="65" t="s">
        <v>142</v>
      </c>
      <c r="AH24" s="65" t="s">
        <v>93</v>
      </c>
      <c r="AI24" s="65" t="s">
        <v>144</v>
      </c>
      <c r="AJ24" s="65" t="s">
        <v>78</v>
      </c>
      <c r="AK24" s="65" t="s">
        <v>94</v>
      </c>
      <c r="AL24" s="65" t="s">
        <v>137</v>
      </c>
      <c r="AM24" s="65" t="s">
        <v>138</v>
      </c>
      <c r="AN24" s="65" t="s">
        <v>145</v>
      </c>
      <c r="AO24" s="65" t="s">
        <v>146</v>
      </c>
      <c r="AP24" s="65" t="s">
        <v>147</v>
      </c>
      <c r="AQ24" s="65" t="s">
        <v>148</v>
      </c>
    </row>
    <row r="25" spans="1:43">
      <c r="B25" s="65" t="s">
        <v>149</v>
      </c>
      <c r="C25" s="65" t="s">
        <v>49</v>
      </c>
      <c r="E25" s="65" t="s">
        <v>150</v>
      </c>
      <c r="K25" s="65" t="s">
        <v>151</v>
      </c>
      <c r="L25" s="65" t="s">
        <v>152</v>
      </c>
      <c r="O25" s="65" t="s">
        <v>153</v>
      </c>
      <c r="Q25" s="65" t="s">
        <v>154</v>
      </c>
      <c r="R25" s="65" t="s">
        <v>155</v>
      </c>
      <c r="S25" s="65" t="s">
        <v>156</v>
      </c>
      <c r="T25" s="65" t="s">
        <v>157</v>
      </c>
      <c r="V25" s="65" t="s">
        <v>78</v>
      </c>
      <c r="Y25" s="65" t="s">
        <v>156</v>
      </c>
      <c r="Z25" s="65" t="s">
        <v>158</v>
      </c>
      <c r="AA25" s="65" t="s">
        <v>159</v>
      </c>
      <c r="AB25" s="65" t="s">
        <v>160</v>
      </c>
      <c r="AC25" s="65" t="s">
        <v>161</v>
      </c>
      <c r="AD25" s="65" t="s">
        <v>216</v>
      </c>
      <c r="AE25" s="65" t="s">
        <v>162</v>
      </c>
      <c r="AI25" s="65" t="s">
        <v>163</v>
      </c>
      <c r="AJ25" s="65" t="s">
        <v>164</v>
      </c>
      <c r="AK25" s="65" t="s">
        <v>165</v>
      </c>
    </row>
    <row r="26" spans="1:43">
      <c r="B26" s="65" t="s">
        <v>166</v>
      </c>
      <c r="C26" s="65" t="s">
        <v>50</v>
      </c>
      <c r="E26" s="65" t="s">
        <v>167</v>
      </c>
      <c r="K26" s="65" t="s">
        <v>168</v>
      </c>
      <c r="L26" s="65" t="s">
        <v>169</v>
      </c>
      <c r="O26" s="65" t="s">
        <v>170</v>
      </c>
      <c r="Q26" s="65" t="s">
        <v>171</v>
      </c>
      <c r="R26" s="65" t="s">
        <v>172</v>
      </c>
      <c r="S26" s="65" t="s">
        <v>173</v>
      </c>
      <c r="T26" s="65" t="s">
        <v>174</v>
      </c>
      <c r="V26" s="65" t="s">
        <v>78</v>
      </c>
      <c r="Y26" s="65" t="s">
        <v>173</v>
      </c>
      <c r="Z26" s="65" t="s">
        <v>175</v>
      </c>
      <c r="AA26" s="65" t="s">
        <v>176</v>
      </c>
      <c r="AB26" s="65" t="s">
        <v>177</v>
      </c>
      <c r="AC26" s="65" t="s">
        <v>178</v>
      </c>
      <c r="AD26" s="65" t="s">
        <v>217</v>
      </c>
      <c r="AE26" s="65" t="s">
        <v>179</v>
      </c>
      <c r="AJ26" s="65" t="s">
        <v>180</v>
      </c>
      <c r="AK26" s="65" t="s">
        <v>181</v>
      </c>
    </row>
    <row r="28" spans="1:43">
      <c r="AD28" s="65" t="s">
        <v>182</v>
      </c>
      <c r="AE28" s="65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06D28-8D6B-42BC-A0D8-CCF204CC1436}">
  <dimension ref="A1:E15"/>
  <sheetViews>
    <sheetView workbookViewId="0"/>
  </sheetViews>
  <sheetFormatPr defaultRowHeight="15"/>
  <sheetData>
    <row r="1" spans="1:5">
      <c r="A1" s="65" t="s">
        <v>186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222</v>
      </c>
    </row>
    <row r="4" spans="1:5">
      <c r="A4" s="65" t="s">
        <v>0</v>
      </c>
      <c r="B4" s="65" t="s">
        <v>6</v>
      </c>
      <c r="C4" s="65" t="s">
        <v>223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104</v>
      </c>
    </row>
    <row r="14" spans="1:5">
      <c r="D14" s="65" t="s">
        <v>105</v>
      </c>
    </row>
    <row r="15" spans="1:5">
      <c r="D15" s="65" t="s">
        <v>106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18b557f-e1fa-4607-9a4f-254d5cff35d9}" enabled="0" method="" siteId="{018b557f-e1fa-4607-9a4f-254d5cff35d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2026-04-08T02:55:07Z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