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6\"/>
    </mc:Choice>
  </mc:AlternateContent>
  <xr:revisionPtr revIDLastSave="0" documentId="8_{30FE8FE1-318E-4E75-BAFF-6D9DF653459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5" i="2" l="1"/>
  <c r="X26" i="2"/>
  <c r="X27" i="2"/>
  <c r="L27" i="2"/>
  <c r="K27" i="2"/>
  <c r="R27" i="2"/>
  <c r="AH27" i="2"/>
  <c r="AL27" i="2"/>
  <c r="AK27" i="2"/>
  <c r="T27" i="2"/>
  <c r="S27" i="2"/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AP24" i="2"/>
  <c r="E25" i="2"/>
  <c r="K25" i="2"/>
  <c r="L25" i="2"/>
  <c r="M25" i="2"/>
  <c r="N25" i="2"/>
  <c r="O25" i="2"/>
  <c r="P25" i="2"/>
  <c r="Q25" i="2"/>
  <c r="S25" i="2"/>
  <c r="T25" i="2"/>
  <c r="V25" i="2"/>
  <c r="W25" i="2"/>
  <c r="Y25" i="2"/>
  <c r="Z25" i="2"/>
  <c r="AA25" i="2"/>
  <c r="AC25" i="2"/>
  <c r="E26" i="2"/>
  <c r="K26" i="2"/>
  <c r="L26" i="2"/>
  <c r="M26" i="2"/>
  <c r="N26" i="2"/>
  <c r="O26" i="2"/>
  <c r="P26" i="2"/>
  <c r="Q26" i="2"/>
  <c r="S26" i="2"/>
  <c r="T26" i="2"/>
  <c r="V26" i="2"/>
  <c r="W26" i="2"/>
  <c r="Y26" i="2"/>
  <c r="Z26" i="2"/>
  <c r="AA26" i="2"/>
  <c r="AC26" i="2"/>
  <c r="AB26" i="2" s="1"/>
  <c r="D5" i="1"/>
  <c r="B8" i="89"/>
  <c r="B7" i="89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C9" i="1"/>
  <c r="E11" i="2" s="1"/>
  <c r="C8" i="1"/>
  <c r="C5" i="1"/>
  <c r="E12" i="2" s="1"/>
  <c r="C4" i="1"/>
  <c r="C3" i="1"/>
  <c r="AB25" i="2" l="1"/>
  <c r="B25" i="2"/>
  <c r="B26" i="2"/>
  <c r="I6" i="2"/>
  <c r="D4" i="2"/>
  <c r="E4" i="2" s="1"/>
  <c r="I5" i="2"/>
  <c r="D6" i="2"/>
  <c r="D5" i="2"/>
  <c r="E5" i="2" s="1"/>
  <c r="E6" i="2" l="1"/>
  <c r="B24" i="2"/>
</calcChain>
</file>

<file path=xl/sharedStrings.xml><?xml version="1.0" encoding="utf-8"?>
<sst xmlns="http://schemas.openxmlformats.org/spreadsheetml/2006/main" count="844" uniqueCount="187">
  <si>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</si>
  <si>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</si>
  <si>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</si>
  <si>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</si>
  <si>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</si>
  <si>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</si>
  <si>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</si>
  <si>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</si>
  <si>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</si>
  <si>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</si>
  <si>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</si>
  <si>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</si>
  <si>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</si>
  <si>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</si>
  <si>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</si>
  <si>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</si>
  <si>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</si>
  <si>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</si>
  <si>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</si>
  <si>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</si>
  <si>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</si>
  <si>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</si>
  <si>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</si>
  <si>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</si>
  <si>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</si>
  <si>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</si>
  <si>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</si>
  <si>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</si>
  <si>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</si>
  <si>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</si>
  <si>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</si>
  <si>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</si>
  <si>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</si>
  <si>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</si>
  <si>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</si>
  <si>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</si>
  <si>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</si>
  <si>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</si>
  <si>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</si>
  <si>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</si>
  <si>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</si>
  <si>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</si>
  <si>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</si>
  <si>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</si>
  <si>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</si>
  <si>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</si>
  <si>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</si>
  <si>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</si>
  <si>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</si>
  <si>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</si>
  <si>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</si>
  <si>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</si>
  <si>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</si>
  <si>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</si>
  <si>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</si>
  <si>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</si>
  <si>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</si>
  <si>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</si>
  <si>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</si>
  <si>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</si>
  <si>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</si>
  <si>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</si>
  <si>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</si>
  <si>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</si>
  <si>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</si>
  <si>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</si>
  <si>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</si>
  <si>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</si>
  <si>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</si>
  <si>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</si>
  <si>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</si>
  <si>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</si>
  <si>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</si>
  <si>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</si>
  <si>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</si>
  <si>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</si>
  <si>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</si>
  <si>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</si>
  <si>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</si>
  <si>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</si>
  <si>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</si>
  <si>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</si>
  <si>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</si>
  <si>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</si>
  <si>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</si>
  <si>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</si>
  <si>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</si>
  <si>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</si>
  <si>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</si>
  <si>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</si>
  <si>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</si>
  <si>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</si>
  <si>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</si>
  <si>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</si>
  <si>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</si>
  <si>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</si>
  <si>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</si>
  <si>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</si>
  <si>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</si>
  <si>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</si>
  <si>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</si>
  <si>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</si>
  <si>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</si>
  <si>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</si>
  <si>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</si>
  <si>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</si>
  <si>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</si>
  <si>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</si>
  <si>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</si>
  <si>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</si>
  <si>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</si>
  <si>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</si>
  <si>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</si>
  <si>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</si>
  <si>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</si>
  <si>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</si>
  <si>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</si>
  <si>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</si>
  <si>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</si>
  <si>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</si>
  <si>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</si>
  <si>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</si>
  <si>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</si>
  <si>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</si>
  <si>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</si>
  <si>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</si>
  <si>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</si>
  <si>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</si>
  <si>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</si>
  <si>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</si>
  <si>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</si>
  <si>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</si>
  <si>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</si>
  <si>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</si>
  <si>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</si>
  <si>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</si>
  <si>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</si>
  <si>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</si>
  <si>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</si>
  <si>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</si>
  <si>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</si>
  <si>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</si>
  <si>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</si>
  <si>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</si>
  <si>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</si>
  <si>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</si>
  <si>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</si>
  <si>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</si>
  <si>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</si>
  <si>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</si>
  <si>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</si>
  <si>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</si>
  <si>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</si>
  <si>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</si>
  <si>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</si>
  <si>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</si>
  <si>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</si>
  <si>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</si>
  <si>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</si>
  <si>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</si>
  <si>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</si>
  <si>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</si>
  <si>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</si>
  <si>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</si>
  <si>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</si>
  <si>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Auto+Hide+HideSheet+Formulas=Sheet5,Sheet1,Sheet2</t>
  </si>
  <si>
    <t>Auto+Hide+HideSheet+Formulas=Sheet5,Sheet1,Sheet2+FormulasOnly</t>
  </si>
  <si>
    <t>Auto+Hide+Values+Formulas=Sheet6,Sheet3,Sheet4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</si>
  <si>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</si>
  <si>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</si>
  <si>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</si>
  <si>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</si>
  <si>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</si>
  <si>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</si>
  <si>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</si>
  <si>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</si>
  <si>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="01/01/2026"</t>
  </si>
  <si>
    <t>="31/01/2026"</t>
  </si>
  <si>
    <t>="132|127|101"</t>
  </si>
  <si>
    <t>S7138270</t>
  </si>
  <si>
    <t>B29CE2A2</t>
  </si>
  <si>
    <t>WENDY KUM</t>
  </si>
  <si>
    <t>SA RENEWAL</t>
  </si>
  <si>
    <t>31.01.2029</t>
  </si>
  <si>
    <t>01.02.2026</t>
  </si>
  <si>
    <t>LICENSE WITH SA</t>
  </si>
  <si>
    <t>30.11.2028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</si>
</sst>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  <xf numFmtId="0" fontId="11" fillId="0" borderId="0" xfId="0" applyFont="1"/>
    <xf numFmtId="166" fontId="11" fillId="0" borderId="0" xfId="0" applyNumberFormat="1" applyFont="1"/>
    <xf numFmtId="4" fontId="0" fillId="0" borderId="0" xfId="0" applyNumberFormat="1" applyAlignment="1">
      <alignment vertical="top"/>
    </xf>
    <xf numFmtId="38" fontId="0" fillId="0" borderId="0" xfId="2" applyNumberFormat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165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"01/01/2026"</f>
        <v>01/01/2026</v>
      </c>
    </row>
    <row r="4" spans="1:5">
      <c r="A4" s="1" t="s">
        <v>0</v>
      </c>
      <c r="B4" s="4" t="s">
        <v>6</v>
      </c>
      <c r="C4" s="5" t="str">
        <f>"31/01/2026"</f>
        <v>31/01/2026</v>
      </c>
    </row>
    <row r="5" spans="1:5">
      <c r="A5" s="1" t="s">
        <v>0</v>
      </c>
      <c r="B5" s="4" t="s">
        <v>25</v>
      </c>
      <c r="C5" s="4" t="str">
        <f>"132|127|101"</f>
        <v>132|127|101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01/Jan/2026..31/Jan/2026</v>
      </c>
    </row>
    <row r="9" spans="1:5">
      <c r="A9" s="1" t="s">
        <v>9</v>
      </c>
      <c r="C9" s="3" t="str">
        <f>TEXT($C$3,"yyyyMMdd") &amp; ".." &amp; TEXT($C$4,"yyyyMMdd")</f>
        <v>20260101..20260131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2"/>
  <sheetViews>
    <sheetView tabSelected="1" topLeftCell="K19" zoomScale="92" zoomScaleNormal="92" workbookViewId="0">
      <selection activeCell="T36" sqref="T3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7109375" style="4" bestFit="1" customWidth="1"/>
    <col min="17" max="17" width="8.85546875" style="3" bestFit="1" customWidth="1"/>
    <col min="18" max="18" width="12" style="4" bestFit="1" customWidth="1"/>
    <col min="19" max="19" width="33.28515625" style="4" bestFit="1" customWidth="1"/>
    <col min="20" max="20" width="14.7109375" style="4" bestFit="1" customWidth="1"/>
    <col min="21" max="21" width="14.7109375" style="19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22.28515625" style="4" bestFit="1" customWidth="1"/>
    <col min="28" max="28" width="10.42578125" style="28" bestFit="1" customWidth="1"/>
    <col min="29" max="29" width="13.85546875" style="28" bestFit="1" customWidth="1"/>
    <col min="30" max="30" width="9.7109375" style="4" bestFit="1" customWidth="1"/>
    <col min="31" max="31" width="9.28515625" style="4"/>
    <col min="32" max="32" width="10.5703125" style="4" bestFit="1" customWidth="1"/>
    <col min="33" max="33" width="9.28515625" style="4"/>
    <col min="34" max="35" width="9.28515625" style="4" hidden="1" customWidth="1"/>
    <col min="36" max="37" width="11.28515625" style="4" customWidth="1"/>
    <col min="38" max="38" width="52.5703125" style="4" customWidth="1"/>
    <col min="39" max="39" width="13.140625" style="4" customWidth="1"/>
    <col min="40" max="40" width="11.42578125" style="4" customWidth="1"/>
    <col min="41" max="41" width="19.28515625" style="4" customWidth="1"/>
    <col min="42" max="16384" width="9.28515625" style="4"/>
  </cols>
  <sheetData>
    <row r="1" spans="1:35" s="1" customFormat="1" hidden="1">
      <c r="A1" s="1" t="s">
        <v>167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U1" s="20"/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1" t="s">
        <v>17</v>
      </c>
      <c r="AH1" s="1" t="s">
        <v>7</v>
      </c>
      <c r="AI1" s="1" t="s">
        <v>7</v>
      </c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20260101..20260131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132|127|101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7" hidden="1">
      <c r="A17" s="1" t="s">
        <v>7</v>
      </c>
    </row>
    <row r="18" spans="1:47" s="22" customFormat="1" hidden="1">
      <c r="A18" s="22" t="s">
        <v>7</v>
      </c>
      <c r="I18" s="23"/>
      <c r="L18" s="24"/>
      <c r="M18" s="25"/>
      <c r="Q18" s="26"/>
      <c r="U18" s="24"/>
      <c r="W18" s="27"/>
      <c r="AB18" s="29"/>
      <c r="AC18" s="29"/>
    </row>
    <row r="20" spans="1:47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7" ht="15.75">
      <c r="K21" s="50" t="s">
        <v>40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47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7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169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7">
      <c r="B24" s="1" t="str">
        <f>IF(K24="","Hide","Show")</f>
        <v>Show</v>
      </c>
      <c r="C24" s="4" t="s">
        <v>43</v>
      </c>
      <c r="E24" s="11" t="str">
        <f>"""UICACS"","""",""SQL="",""2=DOCNUM"",""33041397"",""14=CUSTREF"",""4280000791"",""14=U_CUSTREF"",""4280000791"",""15=DOCDATE"",""15/1/2026"",""15=TAXDATE"",""15/1/2026"",""14=CARDCODE"",""CI1261-SGD"",""14=CARDNAME"",""CHANGI GENERAL HOSPITAL PTE LTD"",""14=ITEMCODE"",""MS7NQ-00300GLP"",""14="&amp;"ITEMNAME"",""MS SQL SERVER STANDARD CORE SLNG LSA 2L"",""10=QUANTITY"",""12.000000"",""14=U_PONO"",""961883"",""15=U_PODATE"",""13/1/2026"",""10=U_TLINTCOS"",""0.000000"",""2=SLPCODE"",""127"",""14=SLPNAME"",""E0001-GH"",""14=MEMO"",""MANZY TOH GUAN HUI"",""14=CONTACTNAME"",""E-INVOICE"","""&amp;"10=LINETOTAL"",""69814.800000"",""14=U_ENR"","""",""14=U_MSENR"",""S7138270"",""14=U_MSPCN"",""83288253"",""14=ADDRESS2"",""ANIZAH BINTE MD AMIN_x000D_CHANGI GENERAL HOSPITAL PTE LTD 2 SIMEI STREET 3, MAIN BUILDING,  SINGAPORE 529889_x000D_ANIZAH BINTE MD AMIN/PEARLYN TAN_x000D_TEL: 9766566"&amp;"1_x000D_FAX: _x000D_EMAIL: PERLYN.TAN.WT@SINGHEALTH.COM.SG"""</f>
        <v>"UICACS","","SQL=","2=DOCNUM","33041397","14=CUSTREF","4280000791","14=U_CUSTREF","4280000791","15=DOCDATE","15/1/2026","15=TAXDATE","15/1/2026","14=CARDCODE","CI1261-SGD","14=CARDNAME","CHANGI GENERAL HOSPITAL PTE LTD","14=ITEMCODE","MS7NQ-00300GLP","14=ITEMNAME","MS SQL SERVER STANDARD CORE SLNG LSA 2L","10=QUANTITY","12.000000","14=U_PONO","961883","15=U_PODATE","13/1/2026","10=U_TLINTCOS","0.000000","2=SLPCODE","127","14=SLPNAME","E0001-GH","14=MEMO","MANZY TOH GUAN HUI","14=CONTACTNAME","E-INVOICE","10=LINETOTAL","69814.800000","14=U_ENR","","14=U_MSENR","S7138270","14=U_MSPCN","83288253","14=ADDRESS2","ANIZAH BINTE MD AMIN_x000D_CHANGI GENERAL HOSPITAL PTE LTD 2 SIMEI STREET 3, MAIN BUILDING,  SINGAPORE 529889_x000D_ANIZAH BINTE MD AMIN/PEARLYN TAN_x000D_TEL: 97665661_x000D_FAX: _x000D_EMAIL: PERLYN.TAN.WT@SINGHEALTH.COM.SG"</v>
      </c>
      <c r="K24" s="19">
        <f>MONTH(N24)</f>
        <v>1</v>
      </c>
      <c r="L24" s="19">
        <f>YEAR(N24)</f>
        <v>2026</v>
      </c>
      <c r="M24" s="4">
        <v>33041397</v>
      </c>
      <c r="N24" s="30">
        <v>46037</v>
      </c>
      <c r="O24" s="19" t="str">
        <f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"4280000791"</f>
        <v>4280000791</v>
      </c>
      <c r="U24" s="42" t="str">
        <f>"961883"</f>
        <v>961883</v>
      </c>
      <c r="V24" s="42">
        <v>46035</v>
      </c>
      <c r="W24" s="42">
        <v>46037</v>
      </c>
      <c r="X24" s="43">
        <f>SUM(N24-V24)</f>
        <v>2</v>
      </c>
      <c r="Y24" s="44" t="str">
        <f>"MS7NQ-00300GLP"</f>
        <v>MS7NQ-00300GLP</v>
      </c>
      <c r="Z24" s="44" t="str">
        <f>"MS SQL SERVER STANDARD CORE SLNG LSA 2L"</f>
        <v>MS SQL SERVER STANDARD CORE SLNG LSA 2L</v>
      </c>
      <c r="AA24" s="44" t="str">
        <f>"MANZY TOH GUAN HUI"</f>
        <v>MANZY TOH GUAN HUI</v>
      </c>
      <c r="AB24" s="43">
        <v>12</v>
      </c>
      <c r="AC24" s="31">
        <f>IFERROR(AD24/AB24,0)</f>
        <v>5817.9000000000005</v>
      </c>
      <c r="AD24" s="31">
        <v>69814.8</v>
      </c>
      <c r="AE24" s="19" t="str">
        <f>"-"</f>
        <v>-</v>
      </c>
      <c r="AF24" s="45">
        <v>69814.8</v>
      </c>
      <c r="AG24" s="30" t="s">
        <v>72</v>
      </c>
      <c r="AH24" s="46" t="str">
        <f>"ANIZAH BINTE MD AMIN_x000D_CHANGI GENERAL HOSPITAL PTE LTD 2 SIMEI STREET 3, MAIN BUILDING,  SINGAPORE 529889_x000D_ANIZAH BINTE MD AMIN/PEARLYN TAN_x000D_TEL: 97665661_x000D_FAX: _x000D_EMAIL: PERLYN.TAN.WT@SINGHEALTH.COM.SG"</f>
        <v>ANIZAH BINTE MD AMIN_x000D_CHANGI GENERAL HOSPITAL PTE LTD 2 SIMEI STREET 3, MAIN BUILDING,  SINGAPORE 529889_x000D_ANIZAH BINTE MD AMIN/PEARLYN TAN_x000D_TEL: 97665661_x000D_FAX: _x000D_EMAIL: PERLYN.TAN.WT@SINGHEALTH.COM.SG</v>
      </c>
      <c r="AI24" s="47" t="s">
        <v>73</v>
      </c>
      <c r="AJ24" s="47" t="s">
        <v>74</v>
      </c>
      <c r="AK24" s="3" t="str">
        <f>"MS7NQ-00300GLP"</f>
        <v>MS7NQ-00300GLP</v>
      </c>
      <c r="AL24" s="3" t="str">
        <f>"MS SQL SERVER STANDARD CORE SLNG LSA 2L"</f>
        <v>MS SQL SERVER STANDARD CORE SLNG LSA 2L</v>
      </c>
      <c r="AM24" s="3" t="s">
        <v>185</v>
      </c>
      <c r="AN24" s="19" t="s">
        <v>184</v>
      </c>
      <c r="AO24" s="19" t="s">
        <v>186</v>
      </c>
      <c r="AP24" s="19" t="str">
        <f>"-"</f>
        <v>-</v>
      </c>
    </row>
    <row r="25" spans="1:47" hidden="1">
      <c r="B25" s="1" t="str">
        <f>IF(K25="","Hide","Show")</f>
        <v>Hide</v>
      </c>
      <c r="C25" s="4" t="s">
        <v>44</v>
      </c>
      <c r="E25" s="11" t="str">
        <f>""</f>
        <v/>
      </c>
      <c r="K25" s="4" t="str">
        <f>""</f>
        <v/>
      </c>
      <c r="L25" s="30" t="str">
        <f>""</f>
        <v/>
      </c>
      <c r="M25" s="4" t="str">
        <f>""</f>
        <v/>
      </c>
      <c r="N25" s="4" t="str">
        <f>""</f>
        <v/>
      </c>
      <c r="O25" s="4" t="str">
        <f>""</f>
        <v/>
      </c>
      <c r="P25" s="4" t="str">
        <f>""</f>
        <v/>
      </c>
      <c r="Q25" s="3" t="str">
        <f>""</f>
        <v/>
      </c>
      <c r="R25" s="5"/>
      <c r="S25" s="4" t="str">
        <f>""</f>
        <v/>
      </c>
      <c r="T25" s="4" t="str">
        <f>""</f>
        <v/>
      </c>
      <c r="V25" s="4" t="str">
        <f>""</f>
        <v/>
      </c>
      <c r="W25" s="17" t="str">
        <f>""</f>
        <v/>
      </c>
      <c r="X25" s="43" t="e">
        <f t="shared" ref="X25:X27" si="0">SUM(N25-V25)</f>
        <v>#VALUE!</v>
      </c>
      <c r="Y25" s="16" t="str">
        <f>""</f>
        <v/>
      </c>
      <c r="Z25" s="5" t="str">
        <f>""</f>
        <v/>
      </c>
      <c r="AA25" s="4" t="str">
        <f>""</f>
        <v/>
      </c>
      <c r="AB25" s="47">
        <f>IFERROR(AC25/W25,0)</f>
        <v>0</v>
      </c>
      <c r="AC25" s="31" t="str">
        <f>""</f>
        <v/>
      </c>
      <c r="AM25" s="3"/>
    </row>
    <row r="26" spans="1:47" hidden="1">
      <c r="B26" s="1" t="str">
        <f>IF(K26="","Hide","Show")</f>
        <v>Hide</v>
      </c>
      <c r="C26" s="4" t="s">
        <v>45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3" t="e">
        <f t="shared" si="0"/>
        <v>#VALUE!</v>
      </c>
      <c r="Y26" s="16" t="str">
        <f>""</f>
        <v/>
      </c>
      <c r="Z26" s="5" t="str">
        <f>""</f>
        <v/>
      </c>
      <c r="AA26" s="4" t="str">
        <f>""</f>
        <v/>
      </c>
      <c r="AB26" s="47">
        <f>IFERROR(AC26/W26,0)</f>
        <v>0</v>
      </c>
      <c r="AC26" s="31" t="str">
        <f>""</f>
        <v/>
      </c>
      <c r="AM26" s="3"/>
    </row>
    <row r="27" spans="1:47">
      <c r="K27" s="19">
        <f>MONTH(N27)</f>
        <v>1</v>
      </c>
      <c r="L27" s="19">
        <f>YEAR(N27)</f>
        <v>2026</v>
      </c>
      <c r="M27" s="51">
        <v>33041313</v>
      </c>
      <c r="N27" s="52">
        <v>46028</v>
      </c>
      <c r="O27" s="19" t="s">
        <v>179</v>
      </c>
      <c r="P27" s="4" t="s">
        <v>180</v>
      </c>
      <c r="R27" s="51" t="str">
        <f>"CS0612-SGD"</f>
        <v>CS0612-SGD</v>
      </c>
      <c r="S27" s="51" t="str">
        <f>"ST. ANDREW'S MISSION HOSPITAL"</f>
        <v>ST. ANDREW'S MISSION HOSPITAL</v>
      </c>
      <c r="T27" s="51" t="str">
        <f>"SAMH-2025-11-0001/PO/1"</f>
        <v>SAMH-2025-11-0001/PO/1</v>
      </c>
      <c r="U27" s="19">
        <v>961674</v>
      </c>
      <c r="V27" s="14">
        <v>46024</v>
      </c>
      <c r="W27" s="17">
        <v>46028</v>
      </c>
      <c r="X27" s="43">
        <f t="shared" si="0"/>
        <v>4</v>
      </c>
      <c r="AA27" s="4" t="s">
        <v>181</v>
      </c>
      <c r="AB27" s="54">
        <v>2</v>
      </c>
      <c r="AC27" s="31">
        <v>2580</v>
      </c>
      <c r="AD27" s="53">
        <v>4968.3</v>
      </c>
      <c r="AF27" s="53">
        <v>4968.3</v>
      </c>
      <c r="AG27" s="30" t="s">
        <v>72</v>
      </c>
      <c r="AH27" s="46" t="str">
        <f>"ANIZAH BINTE MD AMIN_x000D_CHANGI GENERAL HOSPITAL PTE LTD 2 SIMEI STREET 3, MAIN BUILDING,  SINGAPORE 529889_x000D_ANIZAH BINTE MD AMIN/PEARLYN TAN_x000D_TEL: 97665661_x000D_FAX: _x000D_EMAIL: PERLYN.TAN.WT@SINGHEALTH.COM.SG"</f>
        <v>ANIZAH BINTE MD AMIN_x000D_CHANGI GENERAL HOSPITAL PTE LTD 2 SIMEI STREET 3, MAIN BUILDING,  SINGAPORE 529889_x000D_ANIZAH BINTE MD AMIN/PEARLYN TAN_x000D_TEL: 97665661_x000D_FAX: _x000D_EMAIL: PERLYN.TAN.WT@SINGHEALTH.COM.SG</v>
      </c>
      <c r="AI27" s="47" t="s">
        <v>73</v>
      </c>
      <c r="AJ27" s="47" t="s">
        <v>74</v>
      </c>
      <c r="AK27" s="52" t="str">
        <f>"MS7NQ-00301GLP"</f>
        <v>MS7NQ-00301GLP</v>
      </c>
      <c r="AL27" s="51" t="str">
        <f>"MS SQL SERVER STANDARD CORE SLNG SA 2L"</f>
        <v>MS SQL SERVER STANDARD CORE SLNG SA 2L</v>
      </c>
      <c r="AM27" s="3" t="s">
        <v>182</v>
      </c>
      <c r="AN27" s="4" t="s">
        <v>184</v>
      </c>
      <c r="AO27" s="19" t="s">
        <v>183</v>
      </c>
    </row>
    <row r="28" spans="1:47">
      <c r="AQ28" s="14"/>
    </row>
    <row r="29" spans="1:47">
      <c r="AR29" s="14"/>
    </row>
    <row r="30" spans="1:47">
      <c r="AS30" s="14"/>
    </row>
    <row r="31" spans="1:47">
      <c r="AT31" s="14"/>
    </row>
    <row r="32" spans="1:47">
      <c r="AU32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86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176</v>
      </c>
    </row>
    <row r="4" spans="1:5">
      <c r="A4" s="49" t="s">
        <v>0</v>
      </c>
      <c r="B4" s="49" t="s">
        <v>6</v>
      </c>
      <c r="C4" s="49" t="s">
        <v>177</v>
      </c>
    </row>
    <row r="5" spans="1:5">
      <c r="A5" s="49" t="s">
        <v>0</v>
      </c>
      <c r="B5" s="49" t="s">
        <v>25</v>
      </c>
      <c r="C5" s="49" t="s">
        <v>178</v>
      </c>
      <c r="D5" s="49" t="s">
        <v>77</v>
      </c>
      <c r="E5" s="49" t="s">
        <v>51</v>
      </c>
    </row>
    <row r="8" spans="1:5">
      <c r="A8" s="49" t="s">
        <v>8</v>
      </c>
      <c r="C8" s="49" t="s">
        <v>78</v>
      </c>
    </row>
    <row r="9" spans="1:5">
      <c r="A9" s="49" t="s">
        <v>9</v>
      </c>
      <c r="C9" s="49" t="s">
        <v>79</v>
      </c>
    </row>
    <row r="10" spans="1:5">
      <c r="B10" s="49" t="s">
        <v>37</v>
      </c>
      <c r="C10" s="49" t="s">
        <v>80</v>
      </c>
    </row>
    <row r="11" spans="1:5">
      <c r="B11" s="49" t="s">
        <v>35</v>
      </c>
      <c r="C11" s="49" t="s">
        <v>80</v>
      </c>
    </row>
    <row r="12" spans="1:5">
      <c r="B12" s="49" t="s">
        <v>38</v>
      </c>
      <c r="C12" s="49" t="s">
        <v>81</v>
      </c>
    </row>
    <row r="13" spans="1:5">
      <c r="B13" s="49" t="s">
        <v>39</v>
      </c>
      <c r="C13" s="49" t="s">
        <v>82</v>
      </c>
      <c r="D13" s="49" t="s">
        <v>83</v>
      </c>
    </row>
    <row r="14" spans="1:5">
      <c r="D14" s="49" t="s">
        <v>84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83</v>
      </c>
    </row>
    <row r="30" spans="3:4">
      <c r="D30" s="49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86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176</v>
      </c>
    </row>
    <row r="4" spans="1:5">
      <c r="A4" s="49" t="s">
        <v>0</v>
      </c>
      <c r="B4" s="49" t="s">
        <v>6</v>
      </c>
      <c r="C4" s="49" t="s">
        <v>177</v>
      </c>
    </row>
    <row r="5" spans="1:5">
      <c r="A5" s="49" t="s">
        <v>0</v>
      </c>
      <c r="B5" s="49" t="s">
        <v>25</v>
      </c>
      <c r="C5" s="49" t="s">
        <v>178</v>
      </c>
      <c r="D5" s="49" t="s">
        <v>77</v>
      </c>
      <c r="E5" s="49" t="s">
        <v>51</v>
      </c>
    </row>
    <row r="8" spans="1:5">
      <c r="A8" s="49" t="s">
        <v>8</v>
      </c>
      <c r="C8" s="49" t="s">
        <v>78</v>
      </c>
    </row>
    <row r="9" spans="1:5">
      <c r="A9" s="49" t="s">
        <v>9</v>
      </c>
      <c r="C9" s="49" t="s">
        <v>79</v>
      </c>
    </row>
    <row r="10" spans="1:5">
      <c r="B10" s="49" t="s">
        <v>37</v>
      </c>
      <c r="C10" s="49" t="s">
        <v>80</v>
      </c>
    </row>
    <row r="11" spans="1:5">
      <c r="B11" s="49" t="s">
        <v>35</v>
      </c>
      <c r="C11" s="49" t="s">
        <v>80</v>
      </c>
    </row>
    <row r="12" spans="1:5">
      <c r="B12" s="49" t="s">
        <v>38</v>
      </c>
      <c r="C12" s="49" t="s">
        <v>81</v>
      </c>
    </row>
    <row r="13" spans="1:5">
      <c r="B13" s="49" t="s">
        <v>39</v>
      </c>
      <c r="C13" s="49" t="s">
        <v>82</v>
      </c>
      <c r="D13" s="49" t="s">
        <v>83</v>
      </c>
    </row>
    <row r="14" spans="1:5">
      <c r="D14" s="49" t="s">
        <v>84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83</v>
      </c>
    </row>
    <row r="30" spans="3:4">
      <c r="D30" s="49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164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87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88</v>
      </c>
      <c r="E4" s="49" t="s">
        <v>89</v>
      </c>
      <c r="F4" s="49" t="s">
        <v>46</v>
      </c>
      <c r="G4" s="49" t="s">
        <v>24</v>
      </c>
      <c r="H4" s="49" t="s">
        <v>90</v>
      </c>
    </row>
    <row r="5" spans="1:35">
      <c r="A5" s="49" t="s">
        <v>7</v>
      </c>
      <c r="C5" s="49" t="s">
        <v>10</v>
      </c>
      <c r="D5" s="49" t="s">
        <v>91</v>
      </c>
      <c r="E5" s="49" t="s">
        <v>92</v>
      </c>
      <c r="F5" s="49" t="s">
        <v>47</v>
      </c>
      <c r="G5" s="49" t="s">
        <v>24</v>
      </c>
      <c r="H5" s="49" t="s">
        <v>90</v>
      </c>
      <c r="I5" s="49" t="s">
        <v>93</v>
      </c>
    </row>
    <row r="6" spans="1:35">
      <c r="A6" s="49" t="s">
        <v>7</v>
      </c>
      <c r="C6" s="49" t="s">
        <v>36</v>
      </c>
      <c r="D6" s="49" t="s">
        <v>94</v>
      </c>
      <c r="E6" s="49" t="s">
        <v>95</v>
      </c>
      <c r="F6" s="49" t="s">
        <v>47</v>
      </c>
      <c r="G6" s="49" t="s">
        <v>24</v>
      </c>
      <c r="H6" s="49" t="s">
        <v>90</v>
      </c>
      <c r="I6" s="49" t="s">
        <v>96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97</v>
      </c>
    </row>
    <row r="12" spans="1:35">
      <c r="A12" s="49" t="s">
        <v>7</v>
      </c>
      <c r="C12" s="49" t="s">
        <v>27</v>
      </c>
      <c r="E12" s="49" t="s">
        <v>98</v>
      </c>
    </row>
    <row r="13" spans="1:35">
      <c r="A13" s="49" t="s">
        <v>7</v>
      </c>
      <c r="C13" s="49" t="s">
        <v>37</v>
      </c>
      <c r="E13" s="49" t="s">
        <v>99</v>
      </c>
    </row>
    <row r="14" spans="1:35">
      <c r="A14" s="49" t="s">
        <v>7</v>
      </c>
      <c r="C14" s="49" t="s">
        <v>35</v>
      </c>
      <c r="E14" s="49" t="s">
        <v>100</v>
      </c>
    </row>
    <row r="15" spans="1:35">
      <c r="A15" s="49" t="s">
        <v>7</v>
      </c>
      <c r="C15" s="49" t="s">
        <v>38</v>
      </c>
      <c r="E15" s="49" t="s">
        <v>101</v>
      </c>
    </row>
    <row r="16" spans="1:35">
      <c r="A16" s="49" t="s">
        <v>7</v>
      </c>
      <c r="C16" s="49" t="s">
        <v>39</v>
      </c>
      <c r="E16" s="49" t="s">
        <v>102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169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103</v>
      </c>
      <c r="C24" s="49" t="s">
        <v>43</v>
      </c>
      <c r="E24" s="49" t="s">
        <v>104</v>
      </c>
      <c r="K24" s="49" t="s">
        <v>105</v>
      </c>
      <c r="L24" s="49" t="s">
        <v>106</v>
      </c>
      <c r="M24" s="49" t="s">
        <v>107</v>
      </c>
      <c r="N24" s="49" t="s">
        <v>108</v>
      </c>
      <c r="O24" s="49" t="s">
        <v>109</v>
      </c>
      <c r="P24" s="49" t="s">
        <v>110</v>
      </c>
      <c r="R24" s="49" t="s">
        <v>111</v>
      </c>
      <c r="S24" s="49" t="s">
        <v>112</v>
      </c>
      <c r="T24" s="49" t="s">
        <v>113</v>
      </c>
      <c r="U24" s="49" t="s">
        <v>170</v>
      </c>
      <c r="V24" s="49" t="s">
        <v>114</v>
      </c>
      <c r="W24" s="49" t="s">
        <v>115</v>
      </c>
      <c r="X24" s="49" t="s">
        <v>171</v>
      </c>
      <c r="Y24" s="49" t="s">
        <v>116</v>
      </c>
      <c r="Z24" s="49" t="s">
        <v>117</v>
      </c>
      <c r="AA24" s="49" t="s">
        <v>118</v>
      </c>
      <c r="AB24" s="49" t="s">
        <v>119</v>
      </c>
      <c r="AC24" s="49" t="s">
        <v>172</v>
      </c>
      <c r="AD24" s="49" t="s">
        <v>120</v>
      </c>
      <c r="AE24" s="49" t="s">
        <v>121</v>
      </c>
      <c r="AF24" s="49" t="s">
        <v>120</v>
      </c>
      <c r="AG24" s="49" t="s">
        <v>72</v>
      </c>
      <c r="AH24" s="49" t="s">
        <v>122</v>
      </c>
      <c r="AI24" s="49" t="s">
        <v>73</v>
      </c>
      <c r="AJ24" s="49" t="s">
        <v>74</v>
      </c>
      <c r="AK24" s="49" t="s">
        <v>123</v>
      </c>
      <c r="AL24" s="49" t="s">
        <v>124</v>
      </c>
      <c r="AM24" s="49" t="s">
        <v>125</v>
      </c>
      <c r="AN24" s="49" t="s">
        <v>126</v>
      </c>
      <c r="AO24" s="49" t="s">
        <v>127</v>
      </c>
      <c r="AP24" s="49" t="s">
        <v>128</v>
      </c>
    </row>
    <row r="25" spans="1:42">
      <c r="B25" s="49" t="s">
        <v>129</v>
      </c>
      <c r="C25" s="49" t="s">
        <v>44</v>
      </c>
      <c r="E25" s="49" t="s">
        <v>130</v>
      </c>
      <c r="K25" s="49" t="s">
        <v>131</v>
      </c>
      <c r="L25" s="49" t="s">
        <v>132</v>
      </c>
      <c r="M25" s="49" t="s">
        <v>133</v>
      </c>
      <c r="N25" s="49" t="s">
        <v>134</v>
      </c>
      <c r="O25" s="49" t="s">
        <v>135</v>
      </c>
      <c r="P25" s="49" t="s">
        <v>136</v>
      </c>
      <c r="Q25" s="49" t="s">
        <v>137</v>
      </c>
      <c r="S25" s="49" t="s">
        <v>136</v>
      </c>
      <c r="T25" s="49" t="s">
        <v>138</v>
      </c>
      <c r="V25" s="49" t="s">
        <v>139</v>
      </c>
      <c r="W25" s="49" t="s">
        <v>140</v>
      </c>
      <c r="X25" s="49" t="s">
        <v>141</v>
      </c>
      <c r="Y25" s="49" t="s">
        <v>142</v>
      </c>
      <c r="Z25" s="49" t="s">
        <v>143</v>
      </c>
      <c r="AA25" s="49" t="s">
        <v>144</v>
      </c>
      <c r="AB25" s="49" t="s">
        <v>173</v>
      </c>
      <c r="AC25" s="49" t="s">
        <v>145</v>
      </c>
    </row>
    <row r="26" spans="1:42">
      <c r="B26" s="49" t="s">
        <v>146</v>
      </c>
      <c r="C26" s="49" t="s">
        <v>45</v>
      </c>
      <c r="E26" s="49" t="s">
        <v>147</v>
      </c>
      <c r="K26" s="49" t="s">
        <v>148</v>
      </c>
      <c r="L26" s="49" t="s">
        <v>149</v>
      </c>
      <c r="M26" s="49" t="s">
        <v>150</v>
      </c>
      <c r="N26" s="49" t="s">
        <v>151</v>
      </c>
      <c r="O26" s="49" t="s">
        <v>152</v>
      </c>
      <c r="P26" s="49" t="s">
        <v>153</v>
      </c>
      <c r="Q26" s="49" t="s">
        <v>154</v>
      </c>
      <c r="S26" s="49" t="s">
        <v>153</v>
      </c>
      <c r="T26" s="49" t="s">
        <v>155</v>
      </c>
      <c r="V26" s="49" t="s">
        <v>156</v>
      </c>
      <c r="W26" s="49" t="s">
        <v>157</v>
      </c>
      <c r="X26" s="49" t="s">
        <v>158</v>
      </c>
      <c r="Y26" s="49" t="s">
        <v>159</v>
      </c>
      <c r="Z26" s="49" t="s">
        <v>160</v>
      </c>
      <c r="AA26" s="49" t="s">
        <v>161</v>
      </c>
      <c r="AB26" s="49" t="s">
        <v>174</v>
      </c>
      <c r="AC26" s="49" t="s">
        <v>162</v>
      </c>
    </row>
    <row r="28" spans="1:42">
      <c r="AB28" s="49" t="s">
        <v>163</v>
      </c>
      <c r="AC28" s="49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164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87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88</v>
      </c>
      <c r="E4" s="49" t="s">
        <v>89</v>
      </c>
      <c r="F4" s="49" t="s">
        <v>46</v>
      </c>
      <c r="G4" s="49" t="s">
        <v>24</v>
      </c>
      <c r="H4" s="49" t="s">
        <v>90</v>
      </c>
    </row>
    <row r="5" spans="1:35">
      <c r="A5" s="49" t="s">
        <v>7</v>
      </c>
      <c r="C5" s="49" t="s">
        <v>10</v>
      </c>
      <c r="D5" s="49" t="s">
        <v>91</v>
      </c>
      <c r="E5" s="49" t="s">
        <v>92</v>
      </c>
      <c r="F5" s="49" t="s">
        <v>47</v>
      </c>
      <c r="G5" s="49" t="s">
        <v>24</v>
      </c>
      <c r="H5" s="49" t="s">
        <v>90</v>
      </c>
      <c r="I5" s="49" t="s">
        <v>93</v>
      </c>
    </row>
    <row r="6" spans="1:35">
      <c r="A6" s="49" t="s">
        <v>7</v>
      </c>
      <c r="C6" s="49" t="s">
        <v>36</v>
      </c>
      <c r="D6" s="49" t="s">
        <v>94</v>
      </c>
      <c r="E6" s="49" t="s">
        <v>95</v>
      </c>
      <c r="F6" s="49" t="s">
        <v>47</v>
      </c>
      <c r="G6" s="49" t="s">
        <v>24</v>
      </c>
      <c r="H6" s="49" t="s">
        <v>90</v>
      </c>
      <c r="I6" s="49" t="s">
        <v>96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97</v>
      </c>
    </row>
    <row r="12" spans="1:35">
      <c r="A12" s="49" t="s">
        <v>7</v>
      </c>
      <c r="C12" s="49" t="s">
        <v>27</v>
      </c>
      <c r="E12" s="49" t="s">
        <v>98</v>
      </c>
    </row>
    <row r="13" spans="1:35">
      <c r="A13" s="49" t="s">
        <v>7</v>
      </c>
      <c r="C13" s="49" t="s">
        <v>37</v>
      </c>
      <c r="E13" s="49" t="s">
        <v>99</v>
      </c>
    </row>
    <row r="14" spans="1:35">
      <c r="A14" s="49" t="s">
        <v>7</v>
      </c>
      <c r="C14" s="49" t="s">
        <v>35</v>
      </c>
      <c r="E14" s="49" t="s">
        <v>100</v>
      </c>
    </row>
    <row r="15" spans="1:35">
      <c r="A15" s="49" t="s">
        <v>7</v>
      </c>
      <c r="C15" s="49" t="s">
        <v>38</v>
      </c>
      <c r="E15" s="49" t="s">
        <v>101</v>
      </c>
    </row>
    <row r="16" spans="1:35">
      <c r="A16" s="49" t="s">
        <v>7</v>
      </c>
      <c r="C16" s="49" t="s">
        <v>39</v>
      </c>
      <c r="E16" s="49" t="s">
        <v>102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169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103</v>
      </c>
      <c r="C24" s="49" t="s">
        <v>43</v>
      </c>
      <c r="E24" s="49" t="s">
        <v>104</v>
      </c>
      <c r="K24" s="49" t="s">
        <v>105</v>
      </c>
      <c r="L24" s="49" t="s">
        <v>106</v>
      </c>
      <c r="M24" s="49" t="s">
        <v>107</v>
      </c>
      <c r="N24" s="49" t="s">
        <v>108</v>
      </c>
      <c r="O24" s="49" t="s">
        <v>109</v>
      </c>
      <c r="P24" s="49" t="s">
        <v>110</v>
      </c>
      <c r="R24" s="49" t="s">
        <v>111</v>
      </c>
      <c r="S24" s="49" t="s">
        <v>112</v>
      </c>
      <c r="T24" s="49" t="s">
        <v>113</v>
      </c>
      <c r="U24" s="49" t="s">
        <v>170</v>
      </c>
      <c r="V24" s="49" t="s">
        <v>114</v>
      </c>
      <c r="W24" s="49" t="s">
        <v>115</v>
      </c>
      <c r="X24" s="49" t="s">
        <v>171</v>
      </c>
      <c r="Y24" s="49" t="s">
        <v>116</v>
      </c>
      <c r="Z24" s="49" t="s">
        <v>117</v>
      </c>
      <c r="AA24" s="49" t="s">
        <v>118</v>
      </c>
      <c r="AB24" s="49" t="s">
        <v>119</v>
      </c>
      <c r="AC24" s="49" t="s">
        <v>172</v>
      </c>
      <c r="AD24" s="49" t="s">
        <v>120</v>
      </c>
      <c r="AE24" s="49" t="s">
        <v>121</v>
      </c>
      <c r="AF24" s="49" t="s">
        <v>120</v>
      </c>
      <c r="AG24" s="49" t="s">
        <v>72</v>
      </c>
      <c r="AH24" s="49" t="s">
        <v>122</v>
      </c>
      <c r="AI24" s="49" t="s">
        <v>73</v>
      </c>
      <c r="AJ24" s="49" t="s">
        <v>74</v>
      </c>
      <c r="AK24" s="49" t="s">
        <v>123</v>
      </c>
      <c r="AL24" s="49" t="s">
        <v>124</v>
      </c>
      <c r="AM24" s="49" t="s">
        <v>125</v>
      </c>
      <c r="AN24" s="49" t="s">
        <v>126</v>
      </c>
      <c r="AO24" s="49" t="s">
        <v>127</v>
      </c>
      <c r="AP24" s="49" t="s">
        <v>128</v>
      </c>
    </row>
    <row r="25" spans="1:42">
      <c r="B25" s="49" t="s">
        <v>129</v>
      </c>
      <c r="C25" s="49" t="s">
        <v>44</v>
      </c>
      <c r="E25" s="49" t="s">
        <v>130</v>
      </c>
      <c r="K25" s="49" t="s">
        <v>131</v>
      </c>
      <c r="L25" s="49" t="s">
        <v>132</v>
      </c>
      <c r="M25" s="49" t="s">
        <v>133</v>
      </c>
      <c r="N25" s="49" t="s">
        <v>134</v>
      </c>
      <c r="O25" s="49" t="s">
        <v>135</v>
      </c>
      <c r="P25" s="49" t="s">
        <v>136</v>
      </c>
      <c r="Q25" s="49" t="s">
        <v>137</v>
      </c>
      <c r="S25" s="49" t="s">
        <v>136</v>
      </c>
      <c r="T25" s="49" t="s">
        <v>138</v>
      </c>
      <c r="V25" s="49" t="s">
        <v>139</v>
      </c>
      <c r="W25" s="49" t="s">
        <v>140</v>
      </c>
      <c r="X25" s="49" t="s">
        <v>141</v>
      </c>
      <c r="Y25" s="49" t="s">
        <v>142</v>
      </c>
      <c r="Z25" s="49" t="s">
        <v>143</v>
      </c>
      <c r="AA25" s="49" t="s">
        <v>144</v>
      </c>
      <c r="AB25" s="49" t="s">
        <v>173</v>
      </c>
      <c r="AC25" s="49" t="s">
        <v>145</v>
      </c>
    </row>
    <row r="26" spans="1:42">
      <c r="B26" s="49" t="s">
        <v>146</v>
      </c>
      <c r="C26" s="49" t="s">
        <v>45</v>
      </c>
      <c r="E26" s="49" t="s">
        <v>147</v>
      </c>
      <c r="K26" s="49" t="s">
        <v>148</v>
      </c>
      <c r="L26" s="49" t="s">
        <v>149</v>
      </c>
      <c r="M26" s="49" t="s">
        <v>150</v>
      </c>
      <c r="N26" s="49" t="s">
        <v>151</v>
      </c>
      <c r="O26" s="49" t="s">
        <v>152</v>
      </c>
      <c r="P26" s="49" t="s">
        <v>153</v>
      </c>
      <c r="Q26" s="49" t="s">
        <v>154</v>
      </c>
      <c r="S26" s="49" t="s">
        <v>153</v>
      </c>
      <c r="T26" s="49" t="s">
        <v>155</v>
      </c>
      <c r="V26" s="49" t="s">
        <v>156</v>
      </c>
      <c r="W26" s="49" t="s">
        <v>157</v>
      </c>
      <c r="X26" s="49" t="s">
        <v>158</v>
      </c>
      <c r="Y26" s="49" t="s">
        <v>159</v>
      </c>
      <c r="Z26" s="49" t="s">
        <v>160</v>
      </c>
      <c r="AA26" s="49" t="s">
        <v>161</v>
      </c>
      <c r="AB26" s="49" t="s">
        <v>174</v>
      </c>
      <c r="AC26" s="49" t="s">
        <v>162</v>
      </c>
    </row>
    <row r="28" spans="1:42">
      <c r="AB28" s="49" t="s">
        <v>163</v>
      </c>
      <c r="AC28" s="49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7240-B995-4F46-B008-972F406A83D9}">
  <dimension ref="A1:E30"/>
  <sheetViews>
    <sheetView workbookViewId="0"/>
  </sheetViews>
  <sheetFormatPr defaultRowHeight="15"/>
  <sheetData>
    <row r="1" spans="1:5">
      <c r="A1" s="49" t="s">
        <v>166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176</v>
      </c>
    </row>
    <row r="4" spans="1:5">
      <c r="A4" s="49" t="s">
        <v>0</v>
      </c>
      <c r="B4" s="49" t="s">
        <v>6</v>
      </c>
      <c r="C4" s="49" t="s">
        <v>177</v>
      </c>
    </row>
    <row r="5" spans="1:5">
      <c r="A5" s="49" t="s">
        <v>0</v>
      </c>
      <c r="B5" s="49" t="s">
        <v>25</v>
      </c>
      <c r="C5" s="49" t="s">
        <v>178</v>
      </c>
      <c r="D5" s="49" t="s">
        <v>77</v>
      </c>
      <c r="E5" s="49" t="s">
        <v>51</v>
      </c>
    </row>
    <row r="8" spans="1:5">
      <c r="A8" s="49" t="s">
        <v>8</v>
      </c>
      <c r="C8" s="49" t="s">
        <v>78</v>
      </c>
    </row>
    <row r="9" spans="1:5">
      <c r="A9" s="49" t="s">
        <v>9</v>
      </c>
      <c r="C9" s="49" t="s">
        <v>79</v>
      </c>
    </row>
    <row r="10" spans="1:5">
      <c r="B10" s="49" t="s">
        <v>37</v>
      </c>
      <c r="C10" s="49" t="s">
        <v>80</v>
      </c>
    </row>
    <row r="11" spans="1:5">
      <c r="B11" s="49" t="s">
        <v>35</v>
      </c>
      <c r="C11" s="49" t="s">
        <v>80</v>
      </c>
    </row>
    <row r="12" spans="1:5">
      <c r="B12" s="49" t="s">
        <v>38</v>
      </c>
      <c r="C12" s="49" t="s">
        <v>81</v>
      </c>
    </row>
    <row r="13" spans="1:5">
      <c r="B13" s="49" t="s">
        <v>39</v>
      </c>
      <c r="C13" s="49" t="s">
        <v>82</v>
      </c>
      <c r="D13" s="49" t="s">
        <v>83</v>
      </c>
    </row>
    <row r="14" spans="1:5">
      <c r="D14" s="49" t="s">
        <v>84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83</v>
      </c>
    </row>
    <row r="30" spans="3:4">
      <c r="D30" s="49" t="s">
        <v>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93A7-1ADD-4822-B70D-FB199F6BF16A}">
  <dimension ref="A1:AP28"/>
  <sheetViews>
    <sheetView workbookViewId="0"/>
  </sheetViews>
  <sheetFormatPr defaultRowHeight="15"/>
  <sheetData>
    <row r="1" spans="1:35">
      <c r="A1" s="49" t="s">
        <v>168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87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88</v>
      </c>
      <c r="E4" s="49" t="s">
        <v>89</v>
      </c>
      <c r="F4" s="49" t="s">
        <v>46</v>
      </c>
      <c r="G4" s="49" t="s">
        <v>24</v>
      </c>
      <c r="H4" s="49" t="s">
        <v>90</v>
      </c>
    </row>
    <row r="5" spans="1:35">
      <c r="A5" s="49" t="s">
        <v>7</v>
      </c>
      <c r="C5" s="49" t="s">
        <v>10</v>
      </c>
      <c r="D5" s="49" t="s">
        <v>91</v>
      </c>
      <c r="E5" s="49" t="s">
        <v>92</v>
      </c>
      <c r="F5" s="49" t="s">
        <v>47</v>
      </c>
      <c r="G5" s="49" t="s">
        <v>24</v>
      </c>
      <c r="H5" s="49" t="s">
        <v>90</v>
      </c>
      <c r="I5" s="49" t="s">
        <v>93</v>
      </c>
    </row>
    <row r="6" spans="1:35">
      <c r="A6" s="49" t="s">
        <v>7</v>
      </c>
      <c r="C6" s="49" t="s">
        <v>36</v>
      </c>
      <c r="D6" s="49" t="s">
        <v>94</v>
      </c>
      <c r="E6" s="49" t="s">
        <v>95</v>
      </c>
      <c r="F6" s="49" t="s">
        <v>47</v>
      </c>
      <c r="G6" s="49" t="s">
        <v>24</v>
      </c>
      <c r="H6" s="49" t="s">
        <v>90</v>
      </c>
      <c r="I6" s="49" t="s">
        <v>96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97</v>
      </c>
    </row>
    <row r="12" spans="1:35">
      <c r="A12" s="49" t="s">
        <v>7</v>
      </c>
      <c r="C12" s="49" t="s">
        <v>27</v>
      </c>
      <c r="E12" s="49" t="s">
        <v>98</v>
      </c>
    </row>
    <row r="13" spans="1:35">
      <c r="A13" s="49" t="s">
        <v>7</v>
      </c>
      <c r="C13" s="49" t="s">
        <v>37</v>
      </c>
      <c r="E13" s="49" t="s">
        <v>99</v>
      </c>
    </row>
    <row r="14" spans="1:35">
      <c r="A14" s="49" t="s">
        <v>7</v>
      </c>
      <c r="C14" s="49" t="s">
        <v>35</v>
      </c>
      <c r="E14" s="49" t="s">
        <v>100</v>
      </c>
    </row>
    <row r="15" spans="1:35">
      <c r="A15" s="49" t="s">
        <v>7</v>
      </c>
      <c r="C15" s="49" t="s">
        <v>38</v>
      </c>
      <c r="E15" s="49" t="s">
        <v>101</v>
      </c>
    </row>
    <row r="16" spans="1:35">
      <c r="A16" s="49" t="s">
        <v>7</v>
      </c>
      <c r="C16" s="49" t="s">
        <v>39</v>
      </c>
      <c r="E16" s="49" t="s">
        <v>102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169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103</v>
      </c>
      <c r="C24" s="49" t="s">
        <v>43</v>
      </c>
      <c r="E24" s="49" t="s">
        <v>104</v>
      </c>
      <c r="K24" s="49" t="s">
        <v>105</v>
      </c>
      <c r="L24" s="49" t="s">
        <v>106</v>
      </c>
      <c r="M24" s="49" t="s">
        <v>107</v>
      </c>
      <c r="N24" s="49" t="s">
        <v>108</v>
      </c>
      <c r="O24" s="49" t="s">
        <v>109</v>
      </c>
      <c r="P24" s="49" t="s">
        <v>110</v>
      </c>
      <c r="R24" s="49" t="s">
        <v>111</v>
      </c>
      <c r="S24" s="49" t="s">
        <v>112</v>
      </c>
      <c r="T24" s="49" t="s">
        <v>113</v>
      </c>
      <c r="U24" s="49" t="s">
        <v>170</v>
      </c>
      <c r="V24" s="49" t="s">
        <v>114</v>
      </c>
      <c r="W24" s="49" t="s">
        <v>115</v>
      </c>
      <c r="X24" s="49" t="s">
        <v>171</v>
      </c>
      <c r="Y24" s="49" t="s">
        <v>116</v>
      </c>
      <c r="Z24" s="49" t="s">
        <v>117</v>
      </c>
      <c r="AA24" s="49" t="s">
        <v>118</v>
      </c>
      <c r="AB24" s="49" t="s">
        <v>119</v>
      </c>
      <c r="AC24" s="49" t="s">
        <v>172</v>
      </c>
      <c r="AD24" s="49" t="s">
        <v>120</v>
      </c>
      <c r="AE24" s="49" t="s">
        <v>121</v>
      </c>
      <c r="AF24" s="49" t="s">
        <v>120</v>
      </c>
      <c r="AG24" s="49" t="s">
        <v>72</v>
      </c>
      <c r="AH24" s="49" t="s">
        <v>122</v>
      </c>
      <c r="AI24" s="49" t="s">
        <v>73</v>
      </c>
      <c r="AJ24" s="49" t="s">
        <v>74</v>
      </c>
      <c r="AK24" s="49" t="s">
        <v>123</v>
      </c>
      <c r="AL24" s="49" t="s">
        <v>124</v>
      </c>
      <c r="AM24" s="49" t="s">
        <v>125</v>
      </c>
      <c r="AN24" s="49" t="s">
        <v>126</v>
      </c>
      <c r="AO24" s="49" t="s">
        <v>127</v>
      </c>
      <c r="AP24" s="49" t="s">
        <v>128</v>
      </c>
    </row>
    <row r="25" spans="1:42">
      <c r="B25" s="49" t="s">
        <v>129</v>
      </c>
      <c r="C25" s="49" t="s">
        <v>44</v>
      </c>
      <c r="E25" s="49" t="s">
        <v>130</v>
      </c>
      <c r="K25" s="49" t="s">
        <v>131</v>
      </c>
      <c r="L25" s="49" t="s">
        <v>132</v>
      </c>
      <c r="M25" s="49" t="s">
        <v>133</v>
      </c>
      <c r="N25" s="49" t="s">
        <v>134</v>
      </c>
      <c r="O25" s="49" t="s">
        <v>135</v>
      </c>
      <c r="P25" s="49" t="s">
        <v>136</v>
      </c>
      <c r="Q25" s="49" t="s">
        <v>137</v>
      </c>
      <c r="S25" s="49" t="s">
        <v>136</v>
      </c>
      <c r="T25" s="49" t="s">
        <v>138</v>
      </c>
      <c r="V25" s="49" t="s">
        <v>139</v>
      </c>
      <c r="W25" s="49" t="s">
        <v>140</v>
      </c>
      <c r="X25" s="49" t="s">
        <v>141</v>
      </c>
      <c r="Y25" s="49" t="s">
        <v>142</v>
      </c>
      <c r="Z25" s="49" t="s">
        <v>143</v>
      </c>
      <c r="AA25" s="49" t="s">
        <v>144</v>
      </c>
      <c r="AB25" s="49" t="s">
        <v>173</v>
      </c>
      <c r="AC25" s="49" t="s">
        <v>145</v>
      </c>
    </row>
    <row r="26" spans="1:42">
      <c r="B26" s="49" t="s">
        <v>146</v>
      </c>
      <c r="C26" s="49" t="s">
        <v>45</v>
      </c>
      <c r="E26" s="49" t="s">
        <v>147</v>
      </c>
      <c r="K26" s="49" t="s">
        <v>148</v>
      </c>
      <c r="L26" s="49" t="s">
        <v>149</v>
      </c>
      <c r="M26" s="49" t="s">
        <v>150</v>
      </c>
      <c r="N26" s="49" t="s">
        <v>151</v>
      </c>
      <c r="O26" s="49" t="s">
        <v>152</v>
      </c>
      <c r="P26" s="49" t="s">
        <v>153</v>
      </c>
      <c r="Q26" s="49" t="s">
        <v>154</v>
      </c>
      <c r="S26" s="49" t="s">
        <v>153</v>
      </c>
      <c r="T26" s="49" t="s">
        <v>155</v>
      </c>
      <c r="V26" s="49" t="s">
        <v>156</v>
      </c>
      <c r="W26" s="49" t="s">
        <v>157</v>
      </c>
      <c r="X26" s="49" t="s">
        <v>158</v>
      </c>
      <c r="Y26" s="49" t="s">
        <v>159</v>
      </c>
      <c r="Z26" s="49" t="s">
        <v>160</v>
      </c>
      <c r="AA26" s="49" t="s">
        <v>161</v>
      </c>
      <c r="AB26" s="49" t="s">
        <v>174</v>
      </c>
      <c r="AC26" s="49" t="s">
        <v>162</v>
      </c>
    </row>
    <row r="28" spans="1:42">
      <c r="AB28" s="49" t="s">
        <v>163</v>
      </c>
      <c r="AC28" s="49" t="s">
        <v>175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W7NMRASTWERA-503339820-247814</_dlc_DocId>
    <_dlc_DocIdUrl xmlns="d728151f-8725-4358-a768-6e09303cb2ce">
      <Url>https://uicasiancomputerservices.sharepoint.com/sites/FS_Operations/_layouts/15/DocIdRedir.aspx?ID=W7NMRASTWERA-503339820-247814</Url>
      <Description>W7NMRASTWERA-503339820-247814</Description>
    </_dlc_DocIdUrl>
  </documentManagement>
</p:properties>
</file>

<file path=customXml/itemProps1.xml><?xml version="1.0" encoding="utf-8"?>
<ds:datastoreItem xmlns:ds="http://schemas.openxmlformats.org/officeDocument/2006/customXml" ds:itemID="{A067685A-E643-4340-BEBF-6652B751AB43}"/>
</file>

<file path=customXml/itemProps2.xml><?xml version="1.0" encoding="utf-8"?>
<ds:datastoreItem xmlns:ds="http://schemas.openxmlformats.org/officeDocument/2006/customXml" ds:itemID="{43F6C62C-4024-4939-98A0-6F45A287DD0D}"/>
</file>

<file path=customXml/itemProps3.xml><?xml version="1.0" encoding="utf-8"?>
<ds:datastoreItem xmlns:ds="http://schemas.openxmlformats.org/officeDocument/2006/customXml" ds:itemID="{60CDB578-3B7B-4C29-902E-143E5073C2D1}"/>
</file>

<file path=customXml/itemProps4.xml><?xml version="1.0" encoding="utf-8"?>
<ds:datastoreItem xmlns:ds="http://schemas.openxmlformats.org/officeDocument/2006/customXml" ds:itemID="{98DD83E4-792E-413B-8E86-460145BC4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2026-02-05T10:45:58Z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bb067516-54af-422c-a306-0c8a88e3fc52</vt:lpwstr>
  </property>
</Properties>
</file>