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6\"/>
    </mc:Choice>
  </mc:AlternateContent>
  <xr:revisionPtr revIDLastSave="0" documentId="8_{247E5C33-C7FB-463A-AA3C-4CAE512AF68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6" sheetId="33" state="veryHidden" r:id="rId9"/>
    <sheet name="Sheet7" sheetId="34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K24" i="2"/>
  <c r="AL24" i="2"/>
  <c r="AN24" i="2"/>
  <c r="AO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K25" i="2"/>
  <c r="AL25" i="2"/>
  <c r="AN25" i="2"/>
  <c r="AO25" i="2"/>
  <c r="E26" i="2"/>
  <c r="K26" i="2"/>
  <c r="L26" i="2"/>
  <c r="O26" i="2"/>
  <c r="R26" i="2"/>
  <c r="S26" i="2"/>
  <c r="T26" i="2"/>
  <c r="V26" i="2"/>
  <c r="Y26" i="2"/>
  <c r="Z26" i="2"/>
  <c r="AA26" i="2"/>
  <c r="AB26" i="2"/>
  <c r="AD26" i="2"/>
  <c r="AC26" i="2" s="1"/>
  <c r="AE26" i="2"/>
  <c r="AF26" i="2"/>
  <c r="AG26" i="2"/>
  <c r="AH26" i="2"/>
  <c r="E27" i="2"/>
  <c r="K27" i="2"/>
  <c r="L27" i="2"/>
  <c r="O27" i="2"/>
  <c r="R27" i="2"/>
  <c r="S27" i="2"/>
  <c r="T27" i="2"/>
  <c r="V27" i="2"/>
  <c r="Y27" i="2"/>
  <c r="Z27" i="2"/>
  <c r="AA27" i="2"/>
  <c r="AB27" i="2"/>
  <c r="AC27" i="2"/>
  <c r="AD27" i="2"/>
  <c r="AE27" i="2"/>
  <c r="AF27" i="2"/>
  <c r="AG27" i="2"/>
  <c r="AH27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C13" i="1" s="1"/>
  <c r="E16" i="2" s="1"/>
  <c r="D13" i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D5" i="2"/>
  <c r="I6" i="2"/>
  <c r="D4" i="2"/>
  <c r="E4" i="2" s="1"/>
  <c r="D6" i="2"/>
  <c r="I5" i="2"/>
  <c r="C8" i="1"/>
  <c r="E5" i="2" l="1"/>
  <c r="E6" i="2"/>
  <c r="B26" i="2"/>
  <c r="B24" i="2"/>
  <c r="B27" i="2" l="1"/>
</calcChain>
</file>

<file path=xl/sharedStrings.xml><?xml version="1.0" encoding="utf-8"?>
<sst xmlns="http://schemas.openxmlformats.org/spreadsheetml/2006/main" count="908" uniqueCount="241">
  <si>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</si>
  <si>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</si>
  <si>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</si>
  <si>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</si>
  <si>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</si>
  <si>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</si>
  <si>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</si>
  <si>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</si>
  <si>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</si>
  <si>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</si>
  <si>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</si>
  <si>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</si>
  <si>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</si>
  <si>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</si>
  <si>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</si>
  <si>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</si>
  <si>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</si>
  <si>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</si>
  <si>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</si>
  <si>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</si>
  <si>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</si>
  <si>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</si>
  <si>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</si>
  <si>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</si>
  <si>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</si>
  <si>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</si>
  <si>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</si>
  <si>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</si>
  <si>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</si>
  <si>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</si>
  <si>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</si>
  <si>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</si>
  <si>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</si>
  <si>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</si>
  <si>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</si>
  <si>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</si>
  <si>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</si>
  <si>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</si>
  <si>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</si>
  <si>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</si>
  <si>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</si>
  <si>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</si>
  <si>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</si>
  <si>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</si>
  <si>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</si>
  <si>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</si>
  <si>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</si>
  <si>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</si>
  <si>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</si>
  <si>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</si>
  <si>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</si>
  <si>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</si>
  <si>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</si>
  <si>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</si>
  <si>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</si>
  <si>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</si>
  <si>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</si>
  <si>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</si>
  <si>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</si>
  <si>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</si>
  <si>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</si>
  <si>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</si>
  <si>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</si>
  <si>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</si>
  <si>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</si>
  <si>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</si>
  <si>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</si>
  <si>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</si>
  <si>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</si>
  <si>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</si>
  <si>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</si>
  <si>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</si>
  <si>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</si>
  <si>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</si>
  <si>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</si>
  <si>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</si>
  <si>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</si>
  <si>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</si>
  <si>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</si>
  <si>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</si>
  <si>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</si>
  <si>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</si>
  <si>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</si>
  <si>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</si>
  <si>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</si>
  <si>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</si>
  <si>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</si>
  <si>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</si>
  <si>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</si>
  <si>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</si>
  <si>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</si>
  <si>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</si>
  <si>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</si>
  <si>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</si>
  <si>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</si>
  <si>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</si>
  <si>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</si>
  <si>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</si>
  <si>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</si>
  <si>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</si>
  <si>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</si>
  <si>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</si>
  <si>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</si>
  <si>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</si>
  <si>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</si>
  <si>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</si>
  <si>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</si>
  <si>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</si>
  <si>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</si>
  <si>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</si>
  <si>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</si>
  <si>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</si>
  <si>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</si>
  <si>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</si>
  <si>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</si>
  <si>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</si>
  <si>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</si>
  <si>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</si>
  <si>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</si>
  <si>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</si>
  <si>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</si>
  <si>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</si>
  <si>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</si>
  <si>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</si>
  <si>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</si>
  <si>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</si>
  <si>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</si>
  <si>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</si>
  <si>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</si>
  <si>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</si>
  <si>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</si>
  <si>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</si>
  <si>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</si>
  <si>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</si>
  <si>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</si>
  <si>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</si>
  <si>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</si>
  <si>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</si>
  <si>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</si>
  <si>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</si>
  <si>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=IF(K27="","Hide","Show")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</si>
  <si>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</si>
  <si>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</si>
  <si>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</si>
  <si>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</si>
  <si>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</si>
  <si>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</si>
  <si>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</si>
  <si>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</si>
  <si>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</si>
  <si>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</si>
  <si>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</si>
  <si>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</si>
  <si>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</si>
  <si>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</si>
  <si>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</si>
  <si>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</si>
  <si>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</si>
  <si>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</si>
  <si>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</si>
  <si>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</si>
  <si>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</si>
  <si>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</si>
  <si>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</si>
  <si>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</si>
  <si>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</si>
  <si>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</si>
  <si>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</si>
  <si>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</si>
  <si>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</si>
  <si>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</si>
  <si>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</si>
  <si>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</si>
  <si>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</si>
  <si>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</si>
  <si>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</si>
  <si>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</si>
  <si>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</si>
  <si>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</si>
  <si>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</si>
  <si>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</si>
  <si>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</si>
  <si>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</si>
  <si>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</si>
  <si>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</si>
  <si>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</si>
  <si>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</si>
  <si>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</si>
  <si>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</si>
  <si>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</si>
  <si>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</si>
  <si>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</si>
  <si>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</si>
  <si>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</si>
  <si>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</si>
  <si>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</si>
  <si>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</si>
  <si>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</si>
  <si>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</si>
  <si>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</si>
  <si>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</si>
  <si>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</si>
  <si>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</si>
  <si>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</si>
  <si>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</si>
  <si>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</si>
  <si>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</si>
  <si>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</si>
  <si>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</si>
  <si>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</si>
  <si>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</si>
  <si>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</si>
  <si>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</si>
  <si>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</si>
  <si>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</si>
  <si>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</si>
  <si>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</si>
  <si>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</si>
  <si>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</si>
  <si>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</si>
  <si>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</si>
  <si>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</si>
  <si>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</si>
  <si>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</si>
  <si>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</si>
  <si>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=IFERROR(NF($E27,"ADDRESS2"),"-")</t>
  </si>
  <si>
    <t>="'CW0080-SGD','CY0036-SGD','CW0080-SGD','CS0167-SGD','CS0200-SGD','CG0164-SGD'"</t>
  </si>
  <si>
    <t>="01/01/2026"</t>
  </si>
  <si>
    <t>="31/01/2026"</t>
  </si>
  <si>
    <t>Auto+Hide+HideSheet+Formulas=Sheet6,Sheet2,Sheet3</t>
  </si>
  <si>
    <t>Auto+Hide+HideSheet+Formulas=Sheet6,Sheet2,Sheet3+FormulasOnly</t>
  </si>
  <si>
    <t>Auto+Hide+Values+Formulas=Sheet7,Sheet4,Sheet5</t>
  </si>
  <si>
    <t>="""UICACS"","""",""SQL="",""2=DOCNUM"",""33041332"",""14=CUSTREF"",""2026100000"",""14=U_CUSTREF"",""2026100000"",""15=DOCDATE"",""7/1/2026"",""15=TAXDATE"",""7/1/2026"",""14=CARDCODE"",""CS0167-SGD"",""14=CARDNAME"",""ST LUKE'S HOSPITAL"",""14=ITEMCODE"",""MSEP2-27380GLP"",""14=ITEMNAME"",""MS O"&amp;"FFICE STANDARD 2024 SLNG LTSC"",""10=QUANTITY"",""50.000000"",""14=U_PONO"",""961737"",""15=U_PODATE"",""5/1/2026"",""10=U_TLINTCOS"",""0.000000"",""2=SLPCODE"",""101"",""14=SLPNAME"",""E0001-MM"",""14=MEMO"",""MELIZA MARQUEZ"",""14=CONTACTNAME"",""JULIETTE LIM"",""10=LINETOTAL"",""21702.50"&amp;"0000"",""14=U_ENR"","""",""14=U_MSENR"",""S7138270"",""14=U_MSPCN"",""B816AA67"",""14=ADDRESS2"",""ST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t>
  </si>
  <si>
    <t>=IFERROR(NF($E27,"CONTACTNAME"),"-")</t>
  </si>
  <si>
    <t>=IFERROR(NF($E27,"U_PODATE"),"-")</t>
  </si>
  <si>
    <t>=IFERROR(NF($E27,"U_PONO"),"-")</t>
  </si>
  <si>
    <t>=SUBTOTAL(9,AC24:AC28)</t>
  </si>
  <si>
    <t>=SUBTOTAL(9,AD24:AD28)</t>
  </si>
  <si>
    <t>Auto+Hide+Values+Formulas=Sheet7,Sheet4,Sheet5+FormulasOnly</t>
  </si>
  <si>
    <t>Perpetual License</t>
  </si>
  <si>
    <t>UIC PO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</si>
</sst>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40" fontId="0" fillId="0" borderId="1" xfId="2" applyNumberFormat="1" applyFont="1" applyBorder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13" fillId="0" borderId="0" xfId="0" applyFont="1" applyAlignment="1">
      <alignment vertical="top"/>
    </xf>
    <xf numFmtId="165" fontId="11" fillId="3" borderId="0" xfId="2" applyNumberFormat="1" applyFont="1" applyFill="1" applyAlignment="1">
      <alignment horizontal="left" vertical="center" wrapText="1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40" fontId="0" fillId="0" borderId="0" xfId="2" applyNumberFormat="1" applyFont="1" applyAlignment="1">
      <alignment horizontal="center" vertical="top"/>
    </xf>
    <xf numFmtId="40" fontId="0" fillId="0" borderId="0" xfId="2" applyNumberFormat="1" applyFont="1" applyBorder="1" applyAlignment="1">
      <alignment vertical="top"/>
    </xf>
    <xf numFmtId="40" fontId="13" fillId="0" borderId="0" xfId="2" applyNumberFormat="1" applyFont="1" applyAlignment="1">
      <alignment vertical="top"/>
    </xf>
    <xf numFmtId="38" fontId="5" fillId="0" borderId="0" xfId="2" applyNumberFormat="1" applyFont="1" applyAlignment="1">
      <alignment vertical="top"/>
    </xf>
    <xf numFmtId="38" fontId="5" fillId="0" borderId="1" xfId="2" applyNumberFormat="1" applyFont="1" applyBorder="1" applyAlignment="1">
      <alignment vertical="top"/>
    </xf>
    <xf numFmtId="1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229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"01/01/2026"</f>
        <v>01/01/2026</v>
      </c>
    </row>
    <row r="4" spans="1:5">
      <c r="A4" s="1" t="s">
        <v>0</v>
      </c>
      <c r="B4" s="4" t="s">
        <v>6</v>
      </c>
      <c r="C4" s="5" t="str">
        <f>"31/01/2026"</f>
        <v>31/01/2026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01/Jan/2026..31/Jan/2026</v>
      </c>
    </row>
    <row r="9" spans="1:5">
      <c r="A9" s="1" t="s">
        <v>9</v>
      </c>
      <c r="C9" s="3" t="str">
        <f>TEXT($C$3,"yyyyMMdd") &amp; ".." &amp; TEXT($C$4,"yyyyMMdd")</f>
        <v>20260101..20260131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6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514E-7D4A-4DDF-B3AB-E5D01ACF83F4}">
  <dimension ref="A1:AP29"/>
  <sheetViews>
    <sheetView workbookViewId="0"/>
  </sheetViews>
  <sheetFormatPr defaultRowHeight="15"/>
  <sheetData>
    <row r="1" spans="1:33">
      <c r="A1" s="75" t="s">
        <v>238</v>
      </c>
      <c r="B1" s="75" t="s">
        <v>46</v>
      </c>
      <c r="C1" s="75" t="s">
        <v>7</v>
      </c>
      <c r="D1" s="75" t="s">
        <v>7</v>
      </c>
      <c r="E1" s="75" t="s">
        <v>7</v>
      </c>
      <c r="F1" s="75" t="s">
        <v>7</v>
      </c>
      <c r="G1" s="75" t="s">
        <v>7</v>
      </c>
      <c r="H1" s="75" t="s">
        <v>7</v>
      </c>
      <c r="I1" s="75" t="s">
        <v>7</v>
      </c>
      <c r="J1" s="75" t="s">
        <v>53</v>
      </c>
      <c r="K1" s="75" t="s">
        <v>18</v>
      </c>
      <c r="L1" s="75" t="s">
        <v>18</v>
      </c>
      <c r="O1" s="75" t="s">
        <v>18</v>
      </c>
      <c r="P1" s="75" t="s">
        <v>18</v>
      </c>
      <c r="R1" s="75" t="s">
        <v>18</v>
      </c>
      <c r="S1" s="75" t="s">
        <v>18</v>
      </c>
      <c r="T1" s="75" t="s">
        <v>18</v>
      </c>
      <c r="V1" s="75" t="s">
        <v>18</v>
      </c>
      <c r="W1" s="75" t="s">
        <v>18</v>
      </c>
      <c r="Y1" s="75" t="s">
        <v>7</v>
      </c>
      <c r="Z1" s="75" t="s">
        <v>7</v>
      </c>
      <c r="AA1" s="75" t="s">
        <v>18</v>
      </c>
      <c r="AB1" s="75" t="s">
        <v>18</v>
      </c>
      <c r="AE1" s="75" t="s">
        <v>18</v>
      </c>
      <c r="AG1" s="75" t="s">
        <v>18</v>
      </c>
    </row>
    <row r="2" spans="1:33">
      <c r="A2" s="75" t="s">
        <v>7</v>
      </c>
      <c r="D2" s="75" t="s">
        <v>19</v>
      </c>
      <c r="E2" s="75" t="s">
        <v>112</v>
      </c>
    </row>
    <row r="3" spans="1:33">
      <c r="A3" s="75" t="s">
        <v>7</v>
      </c>
      <c r="D3" s="75" t="s">
        <v>22</v>
      </c>
      <c r="E3" s="75" t="s">
        <v>20</v>
      </c>
      <c r="F3" s="75" t="s">
        <v>21</v>
      </c>
      <c r="G3" s="75" t="s">
        <v>23</v>
      </c>
      <c r="H3" s="75" t="s">
        <v>47</v>
      </c>
      <c r="I3" s="75" t="s">
        <v>24</v>
      </c>
    </row>
    <row r="4" spans="1:33">
      <c r="A4" s="75" t="s">
        <v>7</v>
      </c>
      <c r="C4" s="75" t="s">
        <v>11</v>
      </c>
      <c r="D4" s="75" t="s">
        <v>113</v>
      </c>
      <c r="E4" s="75" t="s">
        <v>114</v>
      </c>
      <c r="F4" s="75" t="s">
        <v>51</v>
      </c>
      <c r="G4" s="75" t="s">
        <v>25</v>
      </c>
      <c r="H4" s="75" t="s">
        <v>115</v>
      </c>
    </row>
    <row r="5" spans="1:33">
      <c r="A5" s="75" t="s">
        <v>7</v>
      </c>
      <c r="C5" s="75" t="s">
        <v>10</v>
      </c>
      <c r="D5" s="75" t="s">
        <v>116</v>
      </c>
      <c r="E5" s="75" t="s">
        <v>117</v>
      </c>
      <c r="F5" s="75" t="s">
        <v>52</v>
      </c>
      <c r="G5" s="75" t="s">
        <v>25</v>
      </c>
      <c r="H5" s="75" t="s">
        <v>115</v>
      </c>
      <c r="I5" s="75" t="s">
        <v>118</v>
      </c>
    </row>
    <row r="6" spans="1:33">
      <c r="A6" s="75" t="s">
        <v>7</v>
      </c>
      <c r="C6" s="75" t="s">
        <v>41</v>
      </c>
      <c r="D6" s="75" t="s">
        <v>119</v>
      </c>
      <c r="E6" s="75" t="s">
        <v>120</v>
      </c>
      <c r="F6" s="75" t="s">
        <v>52</v>
      </c>
      <c r="G6" s="75" t="s">
        <v>25</v>
      </c>
      <c r="H6" s="75" t="s">
        <v>115</v>
      </c>
      <c r="I6" s="75" t="s">
        <v>121</v>
      </c>
    </row>
    <row r="7" spans="1:33">
      <c r="A7" s="75" t="s">
        <v>7</v>
      </c>
    </row>
    <row r="8" spans="1:33">
      <c r="A8" s="75" t="s">
        <v>7</v>
      </c>
    </row>
    <row r="9" spans="1:33">
      <c r="A9" s="75" t="s">
        <v>7</v>
      </c>
    </row>
    <row r="10" spans="1:33">
      <c r="A10" s="75" t="s">
        <v>7</v>
      </c>
    </row>
    <row r="11" spans="1:33">
      <c r="A11" s="75" t="s">
        <v>7</v>
      </c>
      <c r="C11" s="75" t="s">
        <v>27</v>
      </c>
      <c r="E11" s="75" t="s">
        <v>122</v>
      </c>
    </row>
    <row r="12" spans="1:33">
      <c r="A12" s="75" t="s">
        <v>7</v>
      </c>
      <c r="C12" s="75" t="s">
        <v>28</v>
      </c>
      <c r="E12" s="75" t="s">
        <v>123</v>
      </c>
    </row>
    <row r="13" spans="1:33">
      <c r="A13" s="75" t="s">
        <v>7</v>
      </c>
      <c r="C13" s="75" t="s">
        <v>42</v>
      </c>
      <c r="E13" s="75" t="s">
        <v>124</v>
      </c>
    </row>
    <row r="14" spans="1:33">
      <c r="A14" s="75" t="s">
        <v>7</v>
      </c>
      <c r="C14" s="75" t="s">
        <v>39</v>
      </c>
      <c r="E14" s="75" t="s">
        <v>125</v>
      </c>
    </row>
    <row r="15" spans="1:33">
      <c r="A15" s="75" t="s">
        <v>7</v>
      </c>
      <c r="C15" s="75" t="s">
        <v>43</v>
      </c>
      <c r="E15" s="75" t="s">
        <v>126</v>
      </c>
    </row>
    <row r="16" spans="1:33">
      <c r="A16" s="75" t="s">
        <v>7</v>
      </c>
      <c r="C16" s="75" t="s">
        <v>44</v>
      </c>
      <c r="E16" s="75" t="s">
        <v>127</v>
      </c>
    </row>
    <row r="17" spans="1:42">
      <c r="A17" s="75" t="s">
        <v>7</v>
      </c>
    </row>
    <row r="18" spans="1:42">
      <c r="A18" s="75" t="s">
        <v>7</v>
      </c>
    </row>
    <row r="21" spans="1:42">
      <c r="K21" s="75" t="s">
        <v>76</v>
      </c>
    </row>
    <row r="23" spans="1:42">
      <c r="E23" s="75" t="s">
        <v>29</v>
      </c>
      <c r="K23" s="75" t="s">
        <v>78</v>
      </c>
      <c r="L23" s="75" t="s">
        <v>79</v>
      </c>
      <c r="M23" s="75" t="s">
        <v>14</v>
      </c>
      <c r="N23" s="75" t="s">
        <v>16</v>
      </c>
      <c r="O23" s="75" t="s">
        <v>30</v>
      </c>
      <c r="P23" s="75" t="s">
        <v>98</v>
      </c>
      <c r="Q23" s="75" t="s">
        <v>80</v>
      </c>
      <c r="R23" s="75" t="s">
        <v>31</v>
      </c>
      <c r="S23" s="75" t="s">
        <v>38</v>
      </c>
      <c r="T23" s="75" t="s">
        <v>34</v>
      </c>
      <c r="U23" s="75" t="s">
        <v>15</v>
      </c>
      <c r="V23" s="75" t="s">
        <v>17</v>
      </c>
      <c r="W23" s="75" t="s">
        <v>81</v>
      </c>
      <c r="X23" s="75" t="s">
        <v>82</v>
      </c>
      <c r="Y23" s="75" t="s">
        <v>36</v>
      </c>
      <c r="Z23" s="75" t="s">
        <v>12</v>
      </c>
      <c r="AA23" s="75" t="s">
        <v>32</v>
      </c>
      <c r="AB23" s="75" t="s">
        <v>13</v>
      </c>
      <c r="AC23" s="75" t="s">
        <v>57</v>
      </c>
      <c r="AD23" s="75" t="s">
        <v>58</v>
      </c>
      <c r="AE23" s="75" t="s">
        <v>83</v>
      </c>
      <c r="AF23" s="75" t="s">
        <v>84</v>
      </c>
      <c r="AG23" s="75" t="s">
        <v>85</v>
      </c>
      <c r="AH23" s="75" t="s">
        <v>86</v>
      </c>
      <c r="AI23" s="75" t="s">
        <v>87</v>
      </c>
      <c r="AJ23" s="75" t="s">
        <v>88</v>
      </c>
      <c r="AK23" s="75" t="s">
        <v>89</v>
      </c>
      <c r="AL23" s="75" t="s">
        <v>90</v>
      </c>
      <c r="AM23" s="75" t="s">
        <v>91</v>
      </c>
      <c r="AN23" s="75" t="s">
        <v>92</v>
      </c>
      <c r="AO23" s="75" t="s">
        <v>93</v>
      </c>
      <c r="AP23" s="75" t="s">
        <v>94</v>
      </c>
    </row>
    <row r="24" spans="1:42">
      <c r="B24" s="75" t="s">
        <v>128</v>
      </c>
      <c r="C24" s="75" t="s">
        <v>48</v>
      </c>
      <c r="E24" s="75" t="s">
        <v>129</v>
      </c>
      <c r="K24" s="75" t="s">
        <v>130</v>
      </c>
      <c r="L24" s="75" t="s">
        <v>131</v>
      </c>
      <c r="M24" s="75" t="s">
        <v>143</v>
      </c>
      <c r="N24" s="75" t="s">
        <v>144</v>
      </c>
      <c r="O24" s="75" t="s">
        <v>145</v>
      </c>
      <c r="P24" s="75" t="s">
        <v>146</v>
      </c>
      <c r="R24" s="75" t="s">
        <v>147</v>
      </c>
      <c r="S24" s="75" t="s">
        <v>148</v>
      </c>
      <c r="T24" s="75" t="s">
        <v>149</v>
      </c>
      <c r="U24" s="75" t="s">
        <v>150</v>
      </c>
      <c r="V24" s="75" t="s">
        <v>151</v>
      </c>
      <c r="W24" s="75" t="s">
        <v>152</v>
      </c>
      <c r="X24" s="75" t="s">
        <v>153</v>
      </c>
      <c r="Y24" s="75" t="s">
        <v>154</v>
      </c>
      <c r="Z24" s="75" t="s">
        <v>155</v>
      </c>
      <c r="AA24" s="75" t="s">
        <v>156</v>
      </c>
      <c r="AB24" s="75" t="s">
        <v>157</v>
      </c>
      <c r="AC24" s="75" t="s">
        <v>158</v>
      </c>
      <c r="AD24" s="75" t="s">
        <v>159</v>
      </c>
      <c r="AE24" s="75" t="s">
        <v>160</v>
      </c>
      <c r="AF24" s="75" t="s">
        <v>159</v>
      </c>
      <c r="AG24" s="75" t="s">
        <v>96</v>
      </c>
      <c r="AH24" s="75" t="s">
        <v>161</v>
      </c>
      <c r="AI24" s="75" t="s">
        <v>95</v>
      </c>
      <c r="AJ24" s="75" t="s">
        <v>97</v>
      </c>
      <c r="AK24" s="75" t="s">
        <v>162</v>
      </c>
      <c r="AL24" s="75" t="s">
        <v>163</v>
      </c>
      <c r="AM24" s="75" t="s">
        <v>164</v>
      </c>
      <c r="AN24" s="75" t="s">
        <v>165</v>
      </c>
      <c r="AO24" s="75" t="s">
        <v>166</v>
      </c>
      <c r="AP24" s="75" t="s">
        <v>167</v>
      </c>
    </row>
    <row r="25" spans="1:42">
      <c r="A25" s="75" t="s">
        <v>137</v>
      </c>
      <c r="B25" s="75" t="s">
        <v>132</v>
      </c>
      <c r="C25" s="75" t="s">
        <v>48</v>
      </c>
      <c r="E25" s="75" t="s">
        <v>232</v>
      </c>
      <c r="K25" s="75" t="s">
        <v>138</v>
      </c>
      <c r="L25" s="75" t="s">
        <v>139</v>
      </c>
      <c r="M25" s="75" t="s">
        <v>168</v>
      </c>
      <c r="N25" s="75" t="s">
        <v>169</v>
      </c>
      <c r="O25" s="75" t="s">
        <v>170</v>
      </c>
      <c r="P25" s="75" t="s">
        <v>201</v>
      </c>
      <c r="R25" s="75" t="s">
        <v>171</v>
      </c>
      <c r="S25" s="75" t="s">
        <v>172</v>
      </c>
      <c r="T25" s="75" t="s">
        <v>174</v>
      </c>
      <c r="U25" s="75" t="s">
        <v>202</v>
      </c>
      <c r="V25" s="75" t="s">
        <v>203</v>
      </c>
      <c r="W25" s="75" t="s">
        <v>204</v>
      </c>
      <c r="X25" s="75" t="s">
        <v>205</v>
      </c>
      <c r="Y25" s="75" t="s">
        <v>173</v>
      </c>
      <c r="Z25" s="75" t="s">
        <v>175</v>
      </c>
      <c r="AA25" s="75" t="s">
        <v>176</v>
      </c>
      <c r="AB25" s="75" t="s">
        <v>177</v>
      </c>
      <c r="AC25" s="75" t="s">
        <v>178</v>
      </c>
      <c r="AD25" s="75" t="s">
        <v>179</v>
      </c>
      <c r="AE25" s="75" t="s">
        <v>206</v>
      </c>
      <c r="AF25" s="75" t="s">
        <v>179</v>
      </c>
      <c r="AG25" s="75" t="s">
        <v>96</v>
      </c>
      <c r="AH25" s="75" t="s">
        <v>181</v>
      </c>
      <c r="AI25" s="75" t="s">
        <v>95</v>
      </c>
      <c r="AJ25" s="75" t="s">
        <v>97</v>
      </c>
      <c r="AK25" s="75" t="s">
        <v>207</v>
      </c>
      <c r="AL25" s="75" t="s">
        <v>208</v>
      </c>
      <c r="AM25" s="75" t="s">
        <v>209</v>
      </c>
      <c r="AN25" s="75" t="s">
        <v>210</v>
      </c>
      <c r="AO25" s="75" t="s">
        <v>211</v>
      </c>
      <c r="AP25" s="75" t="s">
        <v>212</v>
      </c>
    </row>
    <row r="26" spans="1:42">
      <c r="B26" s="75" t="s">
        <v>134</v>
      </c>
      <c r="C26" s="75" t="s">
        <v>49</v>
      </c>
      <c r="E26" s="75" t="s">
        <v>133</v>
      </c>
      <c r="K26" s="75" t="s">
        <v>184</v>
      </c>
      <c r="L26" s="75" t="s">
        <v>185</v>
      </c>
      <c r="O26" s="75" t="s">
        <v>186</v>
      </c>
      <c r="R26" s="75" t="s">
        <v>187</v>
      </c>
      <c r="S26" s="75" t="s">
        <v>188</v>
      </c>
      <c r="T26" s="75" t="s">
        <v>189</v>
      </c>
      <c r="V26" s="75" t="s">
        <v>190</v>
      </c>
      <c r="Y26" s="75" t="s">
        <v>189</v>
      </c>
      <c r="Z26" s="75" t="s">
        <v>191</v>
      </c>
      <c r="AA26" s="75" t="s">
        <v>192</v>
      </c>
      <c r="AB26" s="75" t="s">
        <v>193</v>
      </c>
      <c r="AC26" s="75" t="s">
        <v>194</v>
      </c>
      <c r="AD26" s="75" t="s">
        <v>195</v>
      </c>
      <c r="AE26" s="75" t="s">
        <v>196</v>
      </c>
      <c r="AF26" s="75" t="s">
        <v>197</v>
      </c>
      <c r="AG26" s="75" t="s">
        <v>198</v>
      </c>
      <c r="AH26" s="75" t="s">
        <v>199</v>
      </c>
    </row>
    <row r="27" spans="1:42">
      <c r="B27" s="75" t="s">
        <v>140</v>
      </c>
      <c r="C27" s="75" t="s">
        <v>50</v>
      </c>
      <c r="E27" s="75" t="s">
        <v>135</v>
      </c>
      <c r="K27" s="75" t="s">
        <v>213</v>
      </c>
      <c r="L27" s="75" t="s">
        <v>214</v>
      </c>
      <c r="O27" s="75" t="s">
        <v>215</v>
      </c>
      <c r="R27" s="75" t="s">
        <v>216</v>
      </c>
      <c r="S27" s="75" t="s">
        <v>217</v>
      </c>
      <c r="T27" s="75" t="s">
        <v>219</v>
      </c>
      <c r="V27" s="75" t="s">
        <v>218</v>
      </c>
      <c r="Y27" s="75" t="s">
        <v>219</v>
      </c>
      <c r="Z27" s="75" t="s">
        <v>220</v>
      </c>
      <c r="AA27" s="75" t="s">
        <v>221</v>
      </c>
      <c r="AB27" s="75" t="s">
        <v>222</v>
      </c>
      <c r="AC27" s="75" t="s">
        <v>223</v>
      </c>
      <c r="AD27" s="75" t="s">
        <v>224</v>
      </c>
      <c r="AE27" s="75" t="s">
        <v>233</v>
      </c>
      <c r="AF27" s="75" t="s">
        <v>225</v>
      </c>
      <c r="AG27" s="75" t="s">
        <v>234</v>
      </c>
      <c r="AH27" s="75" t="s">
        <v>235</v>
      </c>
    </row>
    <row r="29" spans="1:42">
      <c r="AC29" s="75" t="s">
        <v>236</v>
      </c>
      <c r="AD29" s="75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7"/>
  <sheetViews>
    <sheetView tabSelected="1" topLeftCell="K19" zoomScale="85" zoomScaleNormal="85" workbookViewId="0">
      <selection activeCell="AF35" sqref="AF35"/>
    </sheetView>
  </sheetViews>
  <sheetFormatPr defaultColWidth="9.140625" defaultRowHeight="15"/>
  <cols>
    <col min="1" max="2" width="17.7109375" style="1" hidden="1" customWidth="1"/>
    <col min="3" max="3" width="15.710937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710937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8.140625" style="4" bestFit="1" customWidth="1"/>
    <col min="12" max="12" width="6.28515625" style="22" bestFit="1" customWidth="1"/>
    <col min="13" max="14" width="10.7109375" style="22" customWidth="1"/>
    <col min="15" max="15" width="17.28515625" style="18" bestFit="1" customWidth="1"/>
    <col min="16" max="16" width="9.7109375" style="18" bestFit="1" customWidth="1"/>
    <col min="17" max="17" width="9.5703125" style="18" customWidth="1"/>
    <col min="18" max="18" width="11.85546875" style="4" bestFit="1" customWidth="1"/>
    <col min="19" max="19" width="18.5703125" style="4" bestFit="1" customWidth="1"/>
    <col min="20" max="20" width="15.140625" style="4" bestFit="1" customWidth="1"/>
    <col min="21" max="21" width="18.140625" style="4" customWidth="1"/>
    <col min="22" max="22" width="10.7109375" style="48" bestFit="1" customWidth="1"/>
    <col min="23" max="23" width="13.42578125" style="8" customWidth="1"/>
    <col min="24" max="24" width="20.7109375" style="8" customWidth="1"/>
    <col min="25" max="25" width="5.140625" style="4" hidden="1" customWidth="1"/>
    <col min="26" max="26" width="4.42578125" style="4" hidden="1" customWidth="1"/>
    <col min="27" max="27" width="18" style="4" bestFit="1" customWidth="1"/>
    <col min="28" max="28" width="10.5703125" style="20" bestFit="1" customWidth="1"/>
    <col min="29" max="29" width="13.5703125" style="20" customWidth="1"/>
    <col min="30" max="30" width="10.5703125" style="20" bestFit="1" customWidth="1"/>
    <col min="31" max="31" width="10.85546875" style="4" bestFit="1" customWidth="1"/>
    <col min="32" max="32" width="20.7109375" style="4" customWidth="1"/>
    <col min="33" max="33" width="7.5703125" style="4" bestFit="1" customWidth="1"/>
    <col min="34" max="34" width="32.7109375" style="4" customWidth="1"/>
    <col min="35" max="35" width="11.28515625" style="37" bestFit="1" customWidth="1"/>
    <col min="36" max="36" width="14.85546875" style="37" customWidth="1"/>
    <col min="37" max="37" width="25" style="4" customWidth="1"/>
    <col min="38" max="38" width="36.85546875" style="4" customWidth="1"/>
    <col min="39" max="39" width="20.5703125" style="4" customWidth="1"/>
    <col min="40" max="40" width="15.28515625" style="4" customWidth="1"/>
    <col min="41" max="41" width="9.140625" style="4" customWidth="1"/>
    <col min="42" max="42" width="24" style="4" customWidth="1"/>
    <col min="43" max="16384" width="9.140625" style="4"/>
  </cols>
  <sheetData>
    <row r="1" spans="1:36" s="1" customFormat="1" hidden="1">
      <c r="A1" s="1" t="s">
        <v>231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7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E1" s="1" t="s">
        <v>18</v>
      </c>
      <c r="AG1" s="1" t="s">
        <v>18</v>
      </c>
      <c r="AI1" s="36"/>
      <c r="AJ1" s="36"/>
    </row>
    <row r="2" spans="1:36" hidden="1">
      <c r="A2" s="1" t="s">
        <v>7</v>
      </c>
      <c r="D2" s="4" t="s">
        <v>19</v>
      </c>
      <c r="E2" s="4" t="str">
        <f>Option!$C$2</f>
        <v>UICACS</v>
      </c>
    </row>
    <row r="3" spans="1:3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6" hidden="1">
      <c r="A7" s="1" t="s">
        <v>7</v>
      </c>
    </row>
    <row r="8" spans="1:36" hidden="1">
      <c r="A8" s="1" t="s">
        <v>7</v>
      </c>
      <c r="K8" s="9"/>
    </row>
    <row r="9" spans="1:36" hidden="1">
      <c r="A9" s="1" t="s">
        <v>7</v>
      </c>
      <c r="K9" s="9"/>
    </row>
    <row r="10" spans="1:36" hidden="1">
      <c r="A10" s="1" t="s">
        <v>7</v>
      </c>
    </row>
    <row r="11" spans="1:36" hidden="1">
      <c r="A11" s="1" t="s">
        <v>7</v>
      </c>
      <c r="C11" s="4" t="s">
        <v>27</v>
      </c>
      <c r="E11" s="4" t="str">
        <f>Option!$C$9</f>
        <v>20260101..20260131</v>
      </c>
      <c r="K11" s="9"/>
    </row>
    <row r="12" spans="1:36" hidden="1">
      <c r="A12" s="1" t="s">
        <v>7</v>
      </c>
      <c r="C12" s="4" t="s">
        <v>28</v>
      </c>
      <c r="E12" s="4" t="str">
        <f>Option!$C$5</f>
        <v>*</v>
      </c>
      <c r="K12" s="9"/>
    </row>
    <row r="13" spans="1:36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6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6" hidden="1">
      <c r="A15" s="1" t="s">
        <v>7</v>
      </c>
      <c r="C15" s="4" t="s">
        <v>43</v>
      </c>
      <c r="E15" s="4" t="str">
        <f>Option!$C$12</f>
        <v>'MS'</v>
      </c>
      <c r="AG15" s="16"/>
    </row>
    <row r="16" spans="1:36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5" hidden="1">
      <c r="A17" s="1" t="s">
        <v>7</v>
      </c>
    </row>
    <row r="18" spans="1:45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9"/>
      <c r="W18" s="25"/>
      <c r="X18" s="25"/>
      <c r="AB18" s="28"/>
      <c r="AC18" s="28"/>
      <c r="AD18" s="28"/>
      <c r="AI18" s="38"/>
      <c r="AJ18" s="38"/>
    </row>
    <row r="20" spans="1:45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50"/>
      <c r="W20" s="51"/>
      <c r="X20" s="5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45" s="43" customFormat="1" ht="18.75">
      <c r="A21" s="42"/>
      <c r="B21" s="42"/>
      <c r="I21" s="44"/>
      <c r="K21" s="76" t="s">
        <v>76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45"/>
      <c r="AJ21" s="45"/>
    </row>
    <row r="22" spans="1:45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50"/>
      <c r="W22" s="51"/>
      <c r="X22" s="5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45" s="58" customFormat="1" ht="63">
      <c r="A23" s="59"/>
      <c r="B23" s="59"/>
      <c r="E23" s="60" t="s">
        <v>29</v>
      </c>
      <c r="I23" s="61"/>
      <c r="K23" s="57" t="s">
        <v>78</v>
      </c>
      <c r="L23" s="57" t="s">
        <v>79</v>
      </c>
      <c r="M23" s="57" t="s">
        <v>14</v>
      </c>
      <c r="N23" s="57" t="s">
        <v>16</v>
      </c>
      <c r="O23" s="62" t="s">
        <v>30</v>
      </c>
      <c r="P23" s="57" t="s">
        <v>98</v>
      </c>
      <c r="Q23" s="63" t="s">
        <v>80</v>
      </c>
      <c r="R23" s="57" t="s">
        <v>31</v>
      </c>
      <c r="S23" s="63" t="s">
        <v>38</v>
      </c>
      <c r="T23" s="63" t="s">
        <v>34</v>
      </c>
      <c r="U23" s="64" t="s">
        <v>240</v>
      </c>
      <c r="V23" s="64" t="s">
        <v>17</v>
      </c>
      <c r="W23" s="56" t="s">
        <v>81</v>
      </c>
      <c r="X23" s="56" t="s">
        <v>82</v>
      </c>
      <c r="Y23" s="65" t="s">
        <v>36</v>
      </c>
      <c r="Z23" s="65" t="s">
        <v>12</v>
      </c>
      <c r="AA23" s="63" t="s">
        <v>32</v>
      </c>
      <c r="AB23" s="63" t="s">
        <v>13</v>
      </c>
      <c r="AC23" s="66" t="s">
        <v>57</v>
      </c>
      <c r="AD23" s="66" t="s">
        <v>58</v>
      </c>
      <c r="AE23" s="54" t="s">
        <v>83</v>
      </c>
      <c r="AF23" s="55" t="s">
        <v>84</v>
      </c>
      <c r="AG23" s="55" t="s">
        <v>85</v>
      </c>
      <c r="AH23" s="55" t="s">
        <v>86</v>
      </c>
      <c r="AI23" s="56" t="s">
        <v>87</v>
      </c>
      <c r="AJ23" s="56" t="s">
        <v>88</v>
      </c>
      <c r="AK23" s="56" t="s">
        <v>89</v>
      </c>
      <c r="AL23" s="56" t="s">
        <v>90</v>
      </c>
      <c r="AM23" s="56" t="s">
        <v>91</v>
      </c>
      <c r="AN23" s="56" t="s">
        <v>92</v>
      </c>
      <c r="AO23" s="57" t="s">
        <v>93</v>
      </c>
      <c r="AP23" s="57" t="s">
        <v>94</v>
      </c>
    </row>
    <row r="24" spans="1:45">
      <c r="B24" s="1" t="str">
        <f>IF(K24="","Hide","Show")</f>
        <v>Show</v>
      </c>
      <c r="C24" s="4" t="s">
        <v>48</v>
      </c>
      <c r="E24" s="13" t="str">
        <f>"""UICACS"","""",""SQL="",""2=DOCNUM"",""33041300"",""14=CUSTREF"",""2025102099"",""14=U_CUSTREF"",""2025102099"",""15=DOCDATE"",""5/1/2026"",""15=TAXDATE"",""5/1/2026"",""14=CARDCODE"",""CS0167-SGD"",""14=CARDNAME"",""ST LUKE'S HOSPITAL"",""14=ITEMCODE"",""MSEP2-27380GLP"",""14=ITEMNAME"",""MS O"&amp;"FFICE STANDARD 2024 SLNG LTSC"",""10=QUANTITY"",""1.000000"",""14=U_PONO"",""961681"",""15=U_PODATE"","""",""10=U_TLINTCOS"",""0.000000"",""2=SLPCODE"",""101"",""14=SLPNAME"",""E0001-MM"",""14=MEMO"",""MELIZA MARQUEZ"",""14=CONTACTNAME"",""JULIETTE LIM"",""10=LINETOTAL"",""434.050000"",""14=U"&amp;"_ENR"","""",""14=U_MSENR"",""S7138270"",""14=U_MSPCN"",""B816AA67"",""14=ADDRESS2"",""ST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"UICACS","","SQL=","2=DOCNUM","33041300","14=CUSTREF","2025102099","14=U_CUSTREF","2025102099","15=DOCDATE","5/1/2026","15=TAXDATE","5/1/2026","14=CARDCODE","CS0167-SGD","14=CARDNAME","ST LUKE'S HOSPITAL","14=ITEMCODE","MSEP2-27380GLP","14=ITEMNAME","MS OFFICE STANDARD 2024 SLNG LTSC","10=QUANTITY","1.000000","14=U_PONO","961681","15=U_PODATE","","10=U_TLINTCOS","0.000000","2=SLPCODE","101","14=SLPNAME","E0001-MM","14=MEMO","MELIZA MARQUEZ","14=CONTACTNAME","JULIETTE LIM","10=LINETOTAL","434.050000","14=U_ENR","","14=U_MSENR","S7138270","14=U_MSPCN","B816AA67","14=ADDRESS2","ST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4" s="22">
        <f>MONTH(N24)</f>
        <v>1</v>
      </c>
      <c r="L24" s="22">
        <f>YEAR(N24)</f>
        <v>2026</v>
      </c>
      <c r="M24" s="4">
        <v>33041300</v>
      </c>
      <c r="N24" s="41">
        <v>46027</v>
      </c>
      <c r="O24" s="22" t="str">
        <f>"S7138270"</f>
        <v>S7138270</v>
      </c>
      <c r="P24" s="22" t="str">
        <f>"B816AA67"</f>
        <v>B816AA67</v>
      </c>
      <c r="Q24" s="22"/>
      <c r="R24" s="22" t="str">
        <f>"CS0167-SGD"</f>
        <v>CS0167-SGD</v>
      </c>
      <c r="S24" s="4" t="str">
        <f>"ST LUKE'S HOSPITAL"</f>
        <v>ST LUKE'S HOSPITAL</v>
      </c>
      <c r="T24" s="22" t="str">
        <f>"2025102099"</f>
        <v>2025102099</v>
      </c>
      <c r="U24" s="48" t="str">
        <f>"961681"</f>
        <v>961681</v>
      </c>
      <c r="V24" s="48">
        <v>46022</v>
      </c>
      <c r="W24" s="48">
        <v>46027</v>
      </c>
      <c r="X24" s="72">
        <f>SUM(N24-V24)</f>
        <v>5</v>
      </c>
      <c r="Y24" s="53" t="str">
        <f>"MSEP2-27380GLP"</f>
        <v>MSEP2-27380GLP</v>
      </c>
      <c r="Z24" s="53" t="str">
        <f>"MS OFFICE STANDARD 2024 SLNG LTSC"</f>
        <v>MS OFFICE STANDARD 2024 SLNG LTSC</v>
      </c>
      <c r="AA24" s="53" t="str">
        <f>"MELIZA MARQUEZ"</f>
        <v>MELIZA MARQUEZ</v>
      </c>
      <c r="AB24" s="72">
        <v>1</v>
      </c>
      <c r="AC24" s="39">
        <f>IFERROR(AD24/AB24,0)</f>
        <v>434.05</v>
      </c>
      <c r="AD24" s="39">
        <v>434.05</v>
      </c>
      <c r="AE24" s="22" t="str">
        <f>"-"</f>
        <v>-</v>
      </c>
      <c r="AF24" s="69">
        <v>434.05</v>
      </c>
      <c r="AG24" s="41" t="s">
        <v>96</v>
      </c>
      <c r="AH24" s="73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4" s="67" t="s">
        <v>95</v>
      </c>
      <c r="AJ24" s="67" t="s">
        <v>97</v>
      </c>
      <c r="AK24" s="3" t="str">
        <f>"MSEP2-27380GLP"</f>
        <v>MSEP2-27380GLP</v>
      </c>
      <c r="AL24" s="3" t="str">
        <f>"MS OFFICE STANDARD 2024 SLNG LTSC"</f>
        <v>MS OFFICE STANDARD 2024 SLNG LTSC</v>
      </c>
      <c r="AM24" s="22" t="s">
        <v>239</v>
      </c>
      <c r="AN24" s="22" t="str">
        <f>"-"</f>
        <v>-</v>
      </c>
      <c r="AO24" s="22" t="str">
        <f>"-"</f>
        <v>-</v>
      </c>
      <c r="AP24" s="22"/>
    </row>
    <row r="25" spans="1:45">
      <c r="A25" s="1" t="s">
        <v>137</v>
      </c>
      <c r="B25" s="1" t="str">
        <f>IF(K25="","Hide","Show")</f>
        <v>Show</v>
      </c>
      <c r="C25" s="4" t="s">
        <v>48</v>
      </c>
      <c r="E25" s="13" t="str">
        <f>"""UICACS"","""",""SQL="",""2=DOCNUM"",""33041332"",""14=CUSTREF"",""2026100000"",""14=U_CUSTREF"",""2026100000"",""15=DOCDATE"",""7/1/2026"",""15=TAXDATE"",""7/1/2026"",""14=CARDCODE"",""CS0167-SGD"",""14=CARDNAME"",""ST LUKE'S HOSPITAL"",""14=ITEMCODE"",""MSEP2-27380GLP"",""14=ITEMNAME"",""MS O"&amp;"FFICE STANDARD 2024 SLNG LTSC"",""10=QUANTITY"",""50.000000"",""14=U_PONO"",""961737"",""15=U_PODATE"",""5/1/2026"",""10=U_TLINTCOS"",""0.000000"",""2=SLPCODE"",""101"",""14=SLPNAME"",""E0001-MM"",""14=MEMO"",""MELIZA MARQUEZ"",""14=CONTACTNAME"",""JULIETTE LIM"",""10=LINETOTAL"",""21702.50"&amp;"0000"",""14=U_ENR"","""",""14=U_MSENR"",""S7138270"",""14=U_MSPCN"",""B816AA67"",""14=ADDRESS2"",""ST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"UICACS","","SQL=","2=DOCNUM","33041332","14=CUSTREF","2026100000","14=U_CUSTREF","2026100000","15=DOCDATE","7/1/2026","15=TAXDATE","7/1/2026","14=CARDCODE","CS0167-SGD","14=CARDNAME","ST LUKE'S HOSPITAL","14=ITEMCODE","MSEP2-27380GLP","14=ITEMNAME","MS OFFICE STANDARD 2024 SLNG LTSC","10=QUANTITY","50.000000","14=U_PONO","961737","15=U_PODATE","5/1/2026","10=U_TLINTCOS","0.000000","2=SLPCODE","101","14=SLPNAME","E0001-MM","14=MEMO","MELIZA MARQUEZ","14=CONTACTNAME","JULIETTE LIM","10=LINETOTAL","21702.500000","14=U_ENR","","14=U_MSENR","S7138270","14=U_MSPCN","B816AA67","14=ADDRESS2","ST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5" s="22">
        <f>MONTH(N25)</f>
        <v>1</v>
      </c>
      <c r="L25" s="22">
        <f>YEAR(N25)</f>
        <v>2026</v>
      </c>
      <c r="M25" s="4">
        <v>33041332</v>
      </c>
      <c r="N25" s="41">
        <v>46029</v>
      </c>
      <c r="O25" s="22" t="str">
        <f>"S7138270"</f>
        <v>S7138270</v>
      </c>
      <c r="P25" s="22" t="str">
        <f>"B816AA67"</f>
        <v>B816AA67</v>
      </c>
      <c r="Q25" s="22"/>
      <c r="R25" s="22" t="str">
        <f>"CS0167-SGD"</f>
        <v>CS0167-SGD</v>
      </c>
      <c r="S25" s="4" t="str">
        <f>"ST LUKE'S HOSPITAL"</f>
        <v>ST LUKE'S HOSPITAL</v>
      </c>
      <c r="T25" s="22" t="str">
        <f>"2026100000"</f>
        <v>2026100000</v>
      </c>
      <c r="U25" s="48" t="str">
        <f>"961737"</f>
        <v>961737</v>
      </c>
      <c r="V25" s="48">
        <v>46027</v>
      </c>
      <c r="W25" s="48">
        <v>46029</v>
      </c>
      <c r="X25" s="72">
        <f>SUM(N25-V25)</f>
        <v>2</v>
      </c>
      <c r="Y25" s="53" t="str">
        <f>"MSEP2-27380GLP"</f>
        <v>MSEP2-27380GLP</v>
      </c>
      <c r="Z25" s="53" t="str">
        <f>"MS OFFICE STANDARD 2024 SLNG LTSC"</f>
        <v>MS OFFICE STANDARD 2024 SLNG LTSC</v>
      </c>
      <c r="AA25" s="53" t="str">
        <f>"MELIZA MARQUEZ"</f>
        <v>MELIZA MARQUEZ</v>
      </c>
      <c r="AB25" s="72">
        <v>50</v>
      </c>
      <c r="AC25" s="39">
        <f>IFERROR(AD25/AB25,0)</f>
        <v>434.05</v>
      </c>
      <c r="AD25" s="39">
        <v>21702.5</v>
      </c>
      <c r="AE25" s="22" t="str">
        <f>"-"</f>
        <v>-</v>
      </c>
      <c r="AF25" s="69">
        <v>21702.5</v>
      </c>
      <c r="AG25" s="41" t="s">
        <v>96</v>
      </c>
      <c r="AH25" s="73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5" s="67" t="s">
        <v>95</v>
      </c>
      <c r="AJ25" s="67" t="s">
        <v>97</v>
      </c>
      <c r="AK25" s="3" t="str">
        <f>"MSEP2-27380GLP"</f>
        <v>MSEP2-27380GLP</v>
      </c>
      <c r="AL25" s="3" t="str">
        <f>"MS OFFICE STANDARD 2024 SLNG LTSC"</f>
        <v>MS OFFICE STANDARD 2024 SLNG LTSC</v>
      </c>
      <c r="AM25" s="22" t="s">
        <v>239</v>
      </c>
      <c r="AN25" s="22" t="str">
        <f>"-"</f>
        <v>-</v>
      </c>
      <c r="AO25" s="22" t="str">
        <f>"-"</f>
        <v>-</v>
      </c>
      <c r="AP25" s="22"/>
    </row>
    <row r="26" spans="1:45" hidden="1">
      <c r="B26" s="1" t="str">
        <f>IF(K26="","Hide","Show")</f>
        <v>Hide</v>
      </c>
      <c r="C26" s="4" t="s">
        <v>49</v>
      </c>
      <c r="E26" s="13" t="str">
        <f>""</f>
        <v/>
      </c>
      <c r="K26" s="4" t="str">
        <f>""</f>
        <v/>
      </c>
      <c r="L26" s="41" t="str">
        <f>""</f>
        <v/>
      </c>
      <c r="M26" s="41"/>
      <c r="N26" s="41"/>
      <c r="O26" s="4" t="str">
        <f>""</f>
        <v/>
      </c>
      <c r="P26" s="4"/>
      <c r="Q26" s="4"/>
      <c r="R26" s="4" t="str">
        <f>""</f>
        <v/>
      </c>
      <c r="S26" s="4" t="str">
        <f>""</f>
        <v/>
      </c>
      <c r="T26" s="4" t="str">
        <f>""</f>
        <v/>
      </c>
      <c r="V26" s="48" t="str">
        <f>""</f>
        <v/>
      </c>
      <c r="W26" s="52"/>
      <c r="X26" s="52"/>
      <c r="Y26" s="4" t="str">
        <f>""</f>
        <v/>
      </c>
      <c r="Z26" s="4" t="str">
        <f>""</f>
        <v/>
      </c>
      <c r="AA26" s="4" t="str">
        <f>""</f>
        <v/>
      </c>
      <c r="AB26" s="20" t="str">
        <f>""</f>
        <v/>
      </c>
      <c r="AC26" s="70">
        <f>IFERROR(AD26/AB26,0)</f>
        <v>0</v>
      </c>
      <c r="AD26" s="39" t="str">
        <f>""</f>
        <v/>
      </c>
      <c r="AE26" s="4" t="str">
        <f>""</f>
        <v/>
      </c>
      <c r="AF26" s="18" t="str">
        <f>""</f>
        <v/>
      </c>
      <c r="AG26" s="5" t="str">
        <f>""</f>
        <v/>
      </c>
      <c r="AH26" s="4" t="str">
        <f>""</f>
        <v/>
      </c>
      <c r="AI26" s="39"/>
      <c r="AJ26" s="39"/>
    </row>
    <row r="27" spans="1:45" hidden="1">
      <c r="B27" s="1" t="str">
        <f>IF(K27="","Hide","Show")</f>
        <v>Hide</v>
      </c>
      <c r="C27" s="4" t="s">
        <v>50</v>
      </c>
      <c r="E27" s="13" t="str">
        <f>""</f>
        <v/>
      </c>
      <c r="K27" s="4" t="str">
        <f>""</f>
        <v/>
      </c>
      <c r="L27" s="41" t="str">
        <f>""</f>
        <v/>
      </c>
      <c r="M27" s="41"/>
      <c r="N27" s="41"/>
      <c r="O27" s="4" t="str">
        <f>""</f>
        <v/>
      </c>
      <c r="P27" s="4"/>
      <c r="Q27" s="4"/>
      <c r="R27" s="4" t="str">
        <f>""</f>
        <v/>
      </c>
      <c r="S27" s="4" t="str">
        <f>""</f>
        <v/>
      </c>
      <c r="T27" s="4" t="str">
        <f>""</f>
        <v/>
      </c>
      <c r="V27" s="48" t="str">
        <f>""</f>
        <v/>
      </c>
      <c r="W27" s="52"/>
      <c r="X27" s="52"/>
      <c r="Y27" s="4" t="str">
        <f>""</f>
        <v/>
      </c>
      <c r="Z27" s="4" t="str">
        <f>""</f>
        <v/>
      </c>
      <c r="AA27" s="4" t="str">
        <f>""</f>
        <v/>
      </c>
      <c r="AB27" s="20" t="str">
        <f>""</f>
        <v/>
      </c>
      <c r="AC27" s="70">
        <f>IFERROR(AD27/AB27,0)</f>
        <v>0</v>
      </c>
      <c r="AD27" s="39" t="str">
        <f>""</f>
        <v/>
      </c>
      <c r="AE27" s="4" t="str">
        <f>""</f>
        <v/>
      </c>
      <c r="AF27" s="18" t="str">
        <f>""</f>
        <v/>
      </c>
      <c r="AG27" s="5" t="str">
        <f>""</f>
        <v/>
      </c>
      <c r="AH27" s="4" t="str">
        <f>""</f>
        <v/>
      </c>
      <c r="AI27" s="39"/>
      <c r="AJ27" s="39"/>
    </row>
    <row r="28" spans="1:45">
      <c r="AC28" s="70"/>
      <c r="AD28" s="39"/>
      <c r="AG28" s="5"/>
      <c r="AI28" s="39"/>
      <c r="AJ28" s="39"/>
    </row>
    <row r="29" spans="1:45" ht="15.75" thickBot="1">
      <c r="AC29" s="71"/>
      <c r="AD29" s="40"/>
      <c r="AG29" s="5"/>
      <c r="AI29" s="68"/>
      <c r="AJ29" s="68"/>
    </row>
    <row r="30" spans="1:45">
      <c r="AQ30" s="16"/>
    </row>
    <row r="31" spans="1:45">
      <c r="AR31" s="16"/>
    </row>
    <row r="32" spans="1:45">
      <c r="AS32" s="16"/>
    </row>
    <row r="33" spans="46:50">
      <c r="AT33" s="16"/>
    </row>
    <row r="34" spans="46:50">
      <c r="AU34" s="16"/>
    </row>
    <row r="35" spans="46:50">
      <c r="AV35" s="16"/>
    </row>
    <row r="36" spans="46:50">
      <c r="AW36" s="16"/>
    </row>
    <row r="37" spans="46:50">
      <c r="AX37" s="16"/>
    </row>
  </sheetData>
  <sortState xmlns:xlrd2="http://schemas.microsoft.com/office/spreadsheetml/2017/richdata2" ref="K24:AJ392">
    <sortCondition ref="R24:R394"/>
  </sortState>
  <mergeCells count="1">
    <mergeCell ref="K21:AH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74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5"/>
  <sheetData>
    <row r="1" spans="1:5">
      <c r="A1" s="75" t="s">
        <v>141</v>
      </c>
      <c r="B1" s="75" t="s">
        <v>1</v>
      </c>
      <c r="C1" s="75" t="s">
        <v>2</v>
      </c>
      <c r="D1" s="75" t="s">
        <v>3</v>
      </c>
    </row>
    <row r="2" spans="1:5">
      <c r="B2" s="75" t="s">
        <v>19</v>
      </c>
      <c r="C2" s="75" t="s">
        <v>4</v>
      </c>
    </row>
    <row r="3" spans="1:5">
      <c r="A3" s="75" t="s">
        <v>0</v>
      </c>
      <c r="B3" s="75" t="s">
        <v>5</v>
      </c>
      <c r="C3" s="75" t="s">
        <v>227</v>
      </c>
    </row>
    <row r="4" spans="1:5">
      <c r="A4" s="75" t="s">
        <v>0</v>
      </c>
      <c r="B4" s="75" t="s">
        <v>6</v>
      </c>
      <c r="C4" s="75" t="s">
        <v>228</v>
      </c>
    </row>
    <row r="5" spans="1:5">
      <c r="A5" s="75" t="s">
        <v>0</v>
      </c>
      <c r="B5" s="75" t="s">
        <v>26</v>
      </c>
      <c r="C5" s="75" t="s">
        <v>100</v>
      </c>
      <c r="D5" s="75" t="s">
        <v>101</v>
      </c>
      <c r="E5" s="75" t="s">
        <v>45</v>
      </c>
    </row>
    <row r="8" spans="1:5">
      <c r="A8" s="75" t="s">
        <v>8</v>
      </c>
      <c r="C8" s="75" t="s">
        <v>102</v>
      </c>
    </row>
    <row r="9" spans="1:5">
      <c r="A9" s="75" t="s">
        <v>9</v>
      </c>
      <c r="C9" s="75" t="s">
        <v>103</v>
      </c>
    </row>
    <row r="10" spans="1:5">
      <c r="B10" s="75" t="s">
        <v>42</v>
      </c>
      <c r="C10" s="75" t="s">
        <v>104</v>
      </c>
    </row>
    <row r="11" spans="1:5">
      <c r="B11" s="75" t="s">
        <v>39</v>
      </c>
      <c r="C11" s="75" t="s">
        <v>104</v>
      </c>
    </row>
    <row r="12" spans="1:5">
      <c r="B12" s="75" t="s">
        <v>43</v>
      </c>
      <c r="C12" s="75" t="s">
        <v>105</v>
      </c>
    </row>
    <row r="13" spans="1:5">
      <c r="B13" s="75" t="s">
        <v>44</v>
      </c>
      <c r="C13" s="75" t="s">
        <v>106</v>
      </c>
      <c r="D13" s="75" t="s">
        <v>107</v>
      </c>
    </row>
    <row r="14" spans="1:5">
      <c r="D14" s="75" t="s">
        <v>108</v>
      </c>
    </row>
    <row r="15" spans="1:5">
      <c r="D15" s="75" t="s">
        <v>226</v>
      </c>
    </row>
    <row r="23" spans="3:3">
      <c r="C23" s="75" t="s">
        <v>77</v>
      </c>
    </row>
    <row r="24" spans="3:3">
      <c r="C24" s="75" t="s">
        <v>109</v>
      </c>
    </row>
    <row r="25" spans="3:3">
      <c r="C25" s="75" t="s">
        <v>110</v>
      </c>
    </row>
    <row r="26" spans="3:3">
      <c r="C26" s="75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5"/>
  <sheetData>
    <row r="1" spans="1:5">
      <c r="A1" s="75" t="s">
        <v>141</v>
      </c>
      <c r="B1" s="75" t="s">
        <v>1</v>
      </c>
      <c r="C1" s="75" t="s">
        <v>2</v>
      </c>
      <c r="D1" s="75" t="s">
        <v>3</v>
      </c>
    </row>
    <row r="2" spans="1:5">
      <c r="B2" s="75" t="s">
        <v>19</v>
      </c>
      <c r="C2" s="75" t="s">
        <v>4</v>
      </c>
    </row>
    <row r="3" spans="1:5">
      <c r="A3" s="75" t="s">
        <v>0</v>
      </c>
      <c r="B3" s="75" t="s">
        <v>5</v>
      </c>
      <c r="C3" s="75" t="s">
        <v>227</v>
      </c>
    </row>
    <row r="4" spans="1:5">
      <c r="A4" s="75" t="s">
        <v>0</v>
      </c>
      <c r="B4" s="75" t="s">
        <v>6</v>
      </c>
      <c r="C4" s="75" t="s">
        <v>228</v>
      </c>
    </row>
    <row r="5" spans="1:5">
      <c r="A5" s="75" t="s">
        <v>0</v>
      </c>
      <c r="B5" s="75" t="s">
        <v>26</v>
      </c>
      <c r="C5" s="75" t="s">
        <v>100</v>
      </c>
      <c r="D5" s="75" t="s">
        <v>101</v>
      </c>
      <c r="E5" s="75" t="s">
        <v>45</v>
      </c>
    </row>
    <row r="8" spans="1:5">
      <c r="A8" s="75" t="s">
        <v>8</v>
      </c>
      <c r="C8" s="75" t="s">
        <v>102</v>
      </c>
    </row>
    <row r="9" spans="1:5">
      <c r="A9" s="75" t="s">
        <v>9</v>
      </c>
      <c r="C9" s="75" t="s">
        <v>103</v>
      </c>
    </row>
    <row r="10" spans="1:5">
      <c r="B10" s="75" t="s">
        <v>42</v>
      </c>
      <c r="C10" s="75" t="s">
        <v>104</v>
      </c>
    </row>
    <row r="11" spans="1:5">
      <c r="B11" s="75" t="s">
        <v>39</v>
      </c>
      <c r="C11" s="75" t="s">
        <v>104</v>
      </c>
    </row>
    <row r="12" spans="1:5">
      <c r="B12" s="75" t="s">
        <v>43</v>
      </c>
      <c r="C12" s="75" t="s">
        <v>105</v>
      </c>
    </row>
    <row r="13" spans="1:5">
      <c r="B13" s="75" t="s">
        <v>44</v>
      </c>
      <c r="C13" s="75" t="s">
        <v>106</v>
      </c>
      <c r="D13" s="75" t="s">
        <v>107</v>
      </c>
    </row>
    <row r="14" spans="1:5">
      <c r="D14" s="75" t="s">
        <v>108</v>
      </c>
    </row>
    <row r="15" spans="1:5">
      <c r="D15" s="75" t="s">
        <v>226</v>
      </c>
    </row>
    <row r="23" spans="3:3">
      <c r="C23" s="75" t="s">
        <v>77</v>
      </c>
    </row>
    <row r="24" spans="3:3">
      <c r="C24" s="75" t="s">
        <v>109</v>
      </c>
    </row>
    <row r="25" spans="3:3">
      <c r="C25" s="75" t="s">
        <v>110</v>
      </c>
    </row>
    <row r="26" spans="3:3">
      <c r="C26" s="75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5"/>
  <sheetData>
    <row r="1" spans="1:33">
      <c r="A1" s="75" t="s">
        <v>142</v>
      </c>
      <c r="B1" s="75" t="s">
        <v>46</v>
      </c>
      <c r="C1" s="75" t="s">
        <v>7</v>
      </c>
      <c r="D1" s="75" t="s">
        <v>7</v>
      </c>
      <c r="E1" s="75" t="s">
        <v>7</v>
      </c>
      <c r="F1" s="75" t="s">
        <v>7</v>
      </c>
      <c r="G1" s="75" t="s">
        <v>7</v>
      </c>
      <c r="H1" s="75" t="s">
        <v>7</v>
      </c>
      <c r="I1" s="75" t="s">
        <v>7</v>
      </c>
      <c r="J1" s="75" t="s">
        <v>53</v>
      </c>
      <c r="K1" s="75" t="s">
        <v>18</v>
      </c>
      <c r="L1" s="75" t="s">
        <v>18</v>
      </c>
      <c r="O1" s="75" t="s">
        <v>18</v>
      </c>
      <c r="P1" s="75" t="s">
        <v>18</v>
      </c>
      <c r="R1" s="75" t="s">
        <v>18</v>
      </c>
      <c r="S1" s="75" t="s">
        <v>18</v>
      </c>
      <c r="T1" s="75" t="s">
        <v>18</v>
      </c>
      <c r="V1" s="75" t="s">
        <v>18</v>
      </c>
      <c r="W1" s="75" t="s">
        <v>18</v>
      </c>
      <c r="Y1" s="75" t="s">
        <v>7</v>
      </c>
      <c r="Z1" s="75" t="s">
        <v>7</v>
      </c>
      <c r="AA1" s="75" t="s">
        <v>18</v>
      </c>
      <c r="AB1" s="75" t="s">
        <v>18</v>
      </c>
      <c r="AE1" s="75" t="s">
        <v>18</v>
      </c>
      <c r="AG1" s="75" t="s">
        <v>18</v>
      </c>
    </row>
    <row r="2" spans="1:33">
      <c r="A2" s="75" t="s">
        <v>7</v>
      </c>
      <c r="D2" s="75" t="s">
        <v>19</v>
      </c>
      <c r="E2" s="75" t="s">
        <v>112</v>
      </c>
    </row>
    <row r="3" spans="1:33">
      <c r="A3" s="75" t="s">
        <v>7</v>
      </c>
      <c r="D3" s="75" t="s">
        <v>22</v>
      </c>
      <c r="E3" s="75" t="s">
        <v>20</v>
      </c>
      <c r="F3" s="75" t="s">
        <v>21</v>
      </c>
      <c r="G3" s="75" t="s">
        <v>23</v>
      </c>
      <c r="H3" s="75" t="s">
        <v>47</v>
      </c>
      <c r="I3" s="75" t="s">
        <v>24</v>
      </c>
    </row>
    <row r="4" spans="1:33">
      <c r="A4" s="75" t="s">
        <v>7</v>
      </c>
      <c r="C4" s="75" t="s">
        <v>11</v>
      </c>
      <c r="D4" s="75" t="s">
        <v>113</v>
      </c>
      <c r="E4" s="75" t="s">
        <v>114</v>
      </c>
      <c r="F4" s="75" t="s">
        <v>51</v>
      </c>
      <c r="G4" s="75" t="s">
        <v>25</v>
      </c>
      <c r="H4" s="75" t="s">
        <v>115</v>
      </c>
    </row>
    <row r="5" spans="1:33">
      <c r="A5" s="75" t="s">
        <v>7</v>
      </c>
      <c r="C5" s="75" t="s">
        <v>10</v>
      </c>
      <c r="D5" s="75" t="s">
        <v>116</v>
      </c>
      <c r="E5" s="75" t="s">
        <v>117</v>
      </c>
      <c r="F5" s="75" t="s">
        <v>52</v>
      </c>
      <c r="G5" s="75" t="s">
        <v>25</v>
      </c>
      <c r="H5" s="75" t="s">
        <v>115</v>
      </c>
      <c r="I5" s="75" t="s">
        <v>118</v>
      </c>
    </row>
    <row r="6" spans="1:33">
      <c r="A6" s="75" t="s">
        <v>7</v>
      </c>
      <c r="C6" s="75" t="s">
        <v>41</v>
      </c>
      <c r="D6" s="75" t="s">
        <v>119</v>
      </c>
      <c r="E6" s="75" t="s">
        <v>120</v>
      </c>
      <c r="F6" s="75" t="s">
        <v>52</v>
      </c>
      <c r="G6" s="75" t="s">
        <v>25</v>
      </c>
      <c r="H6" s="75" t="s">
        <v>115</v>
      </c>
      <c r="I6" s="75" t="s">
        <v>121</v>
      </c>
    </row>
    <row r="7" spans="1:33">
      <c r="A7" s="75" t="s">
        <v>7</v>
      </c>
    </row>
    <row r="8" spans="1:33">
      <c r="A8" s="75" t="s">
        <v>7</v>
      </c>
    </row>
    <row r="9" spans="1:33">
      <c r="A9" s="75" t="s">
        <v>7</v>
      </c>
    </row>
    <row r="10" spans="1:33">
      <c r="A10" s="75" t="s">
        <v>7</v>
      </c>
    </row>
    <row r="11" spans="1:33">
      <c r="A11" s="75" t="s">
        <v>7</v>
      </c>
      <c r="C11" s="75" t="s">
        <v>27</v>
      </c>
      <c r="E11" s="75" t="s">
        <v>122</v>
      </c>
    </row>
    <row r="12" spans="1:33">
      <c r="A12" s="75" t="s">
        <v>7</v>
      </c>
      <c r="C12" s="75" t="s">
        <v>28</v>
      </c>
      <c r="E12" s="75" t="s">
        <v>123</v>
      </c>
    </row>
    <row r="13" spans="1:33">
      <c r="A13" s="75" t="s">
        <v>7</v>
      </c>
      <c r="C13" s="75" t="s">
        <v>42</v>
      </c>
      <c r="E13" s="75" t="s">
        <v>124</v>
      </c>
    </row>
    <row r="14" spans="1:33">
      <c r="A14" s="75" t="s">
        <v>7</v>
      </c>
      <c r="C14" s="75" t="s">
        <v>39</v>
      </c>
      <c r="E14" s="75" t="s">
        <v>125</v>
      </c>
    </row>
    <row r="15" spans="1:33">
      <c r="A15" s="75" t="s">
        <v>7</v>
      </c>
      <c r="C15" s="75" t="s">
        <v>43</v>
      </c>
      <c r="E15" s="75" t="s">
        <v>126</v>
      </c>
    </row>
    <row r="16" spans="1:33">
      <c r="A16" s="75" t="s">
        <v>7</v>
      </c>
      <c r="C16" s="75" t="s">
        <v>44</v>
      </c>
      <c r="E16" s="75" t="s">
        <v>127</v>
      </c>
    </row>
    <row r="17" spans="1:42">
      <c r="A17" s="75" t="s">
        <v>7</v>
      </c>
    </row>
    <row r="18" spans="1:42">
      <c r="A18" s="75" t="s">
        <v>7</v>
      </c>
    </row>
    <row r="21" spans="1:42">
      <c r="K21" s="75" t="s">
        <v>76</v>
      </c>
    </row>
    <row r="23" spans="1:42">
      <c r="E23" s="75" t="s">
        <v>29</v>
      </c>
      <c r="K23" s="75" t="s">
        <v>78</v>
      </c>
      <c r="L23" s="75" t="s">
        <v>79</v>
      </c>
      <c r="M23" s="75" t="s">
        <v>14</v>
      </c>
      <c r="N23" s="75" t="s">
        <v>16</v>
      </c>
      <c r="O23" s="75" t="s">
        <v>30</v>
      </c>
      <c r="P23" s="75" t="s">
        <v>98</v>
      </c>
      <c r="Q23" s="75" t="s">
        <v>80</v>
      </c>
      <c r="R23" s="75" t="s">
        <v>31</v>
      </c>
      <c r="S23" s="75" t="s">
        <v>38</v>
      </c>
      <c r="T23" s="75" t="s">
        <v>34</v>
      </c>
      <c r="U23" s="75" t="s">
        <v>15</v>
      </c>
      <c r="V23" s="75" t="s">
        <v>17</v>
      </c>
      <c r="W23" s="75" t="s">
        <v>81</v>
      </c>
      <c r="X23" s="75" t="s">
        <v>82</v>
      </c>
      <c r="Y23" s="75" t="s">
        <v>36</v>
      </c>
      <c r="Z23" s="75" t="s">
        <v>12</v>
      </c>
      <c r="AA23" s="75" t="s">
        <v>32</v>
      </c>
      <c r="AB23" s="75" t="s">
        <v>13</v>
      </c>
      <c r="AC23" s="75" t="s">
        <v>57</v>
      </c>
      <c r="AD23" s="75" t="s">
        <v>58</v>
      </c>
      <c r="AE23" s="75" t="s">
        <v>83</v>
      </c>
      <c r="AF23" s="75" t="s">
        <v>84</v>
      </c>
      <c r="AG23" s="75" t="s">
        <v>85</v>
      </c>
      <c r="AH23" s="75" t="s">
        <v>86</v>
      </c>
      <c r="AI23" s="75" t="s">
        <v>87</v>
      </c>
      <c r="AJ23" s="75" t="s">
        <v>88</v>
      </c>
      <c r="AK23" s="75" t="s">
        <v>89</v>
      </c>
      <c r="AL23" s="75" t="s">
        <v>90</v>
      </c>
      <c r="AM23" s="75" t="s">
        <v>91</v>
      </c>
      <c r="AN23" s="75" t="s">
        <v>92</v>
      </c>
      <c r="AO23" s="75" t="s">
        <v>93</v>
      </c>
      <c r="AP23" s="75" t="s">
        <v>94</v>
      </c>
    </row>
    <row r="24" spans="1:42">
      <c r="B24" s="75" t="s">
        <v>128</v>
      </c>
      <c r="C24" s="75" t="s">
        <v>48</v>
      </c>
      <c r="E24" s="75" t="s">
        <v>129</v>
      </c>
      <c r="K24" s="75" t="s">
        <v>130</v>
      </c>
      <c r="L24" s="75" t="s">
        <v>131</v>
      </c>
      <c r="M24" s="75" t="s">
        <v>143</v>
      </c>
      <c r="N24" s="75" t="s">
        <v>144</v>
      </c>
      <c r="O24" s="75" t="s">
        <v>145</v>
      </c>
      <c r="P24" s="75" t="s">
        <v>146</v>
      </c>
      <c r="R24" s="75" t="s">
        <v>147</v>
      </c>
      <c r="S24" s="75" t="s">
        <v>148</v>
      </c>
      <c r="T24" s="75" t="s">
        <v>149</v>
      </c>
      <c r="U24" s="75" t="s">
        <v>150</v>
      </c>
      <c r="V24" s="75" t="s">
        <v>151</v>
      </c>
      <c r="W24" s="75" t="s">
        <v>152</v>
      </c>
      <c r="X24" s="75" t="s">
        <v>153</v>
      </c>
      <c r="Y24" s="75" t="s">
        <v>154</v>
      </c>
      <c r="Z24" s="75" t="s">
        <v>155</v>
      </c>
      <c r="AA24" s="75" t="s">
        <v>156</v>
      </c>
      <c r="AB24" s="75" t="s">
        <v>157</v>
      </c>
      <c r="AC24" s="75" t="s">
        <v>158</v>
      </c>
      <c r="AD24" s="75" t="s">
        <v>159</v>
      </c>
      <c r="AE24" s="75" t="s">
        <v>160</v>
      </c>
      <c r="AF24" s="75" t="s">
        <v>159</v>
      </c>
      <c r="AG24" s="75" t="s">
        <v>96</v>
      </c>
      <c r="AH24" s="75" t="s">
        <v>161</v>
      </c>
      <c r="AI24" s="75" t="s">
        <v>95</v>
      </c>
      <c r="AJ24" s="75" t="s">
        <v>97</v>
      </c>
      <c r="AK24" s="75" t="s">
        <v>162</v>
      </c>
      <c r="AL24" s="75" t="s">
        <v>163</v>
      </c>
      <c r="AM24" s="75" t="s">
        <v>164</v>
      </c>
      <c r="AN24" s="75" t="s">
        <v>165</v>
      </c>
      <c r="AO24" s="75" t="s">
        <v>166</v>
      </c>
      <c r="AP24" s="75" t="s">
        <v>167</v>
      </c>
    </row>
    <row r="25" spans="1:42">
      <c r="B25" s="75" t="s">
        <v>132</v>
      </c>
      <c r="C25" s="75" t="s">
        <v>49</v>
      </c>
      <c r="E25" s="75" t="s">
        <v>133</v>
      </c>
      <c r="K25" s="75" t="s">
        <v>168</v>
      </c>
      <c r="L25" s="75" t="s">
        <v>169</v>
      </c>
      <c r="O25" s="75" t="s">
        <v>170</v>
      </c>
      <c r="R25" s="75" t="s">
        <v>171</v>
      </c>
      <c r="S25" s="75" t="s">
        <v>172</v>
      </c>
      <c r="T25" s="75" t="s">
        <v>173</v>
      </c>
      <c r="V25" s="75" t="s">
        <v>174</v>
      </c>
      <c r="Y25" s="75" t="s">
        <v>173</v>
      </c>
      <c r="Z25" s="75" t="s">
        <v>175</v>
      </c>
      <c r="AA25" s="75" t="s">
        <v>176</v>
      </c>
      <c r="AB25" s="75" t="s">
        <v>177</v>
      </c>
      <c r="AC25" s="75" t="s">
        <v>178</v>
      </c>
      <c r="AD25" s="75" t="s">
        <v>179</v>
      </c>
      <c r="AE25" s="75" t="s">
        <v>180</v>
      </c>
      <c r="AF25" s="75" t="s">
        <v>181</v>
      </c>
      <c r="AG25" s="75" t="s">
        <v>182</v>
      </c>
      <c r="AH25" s="75" t="s">
        <v>183</v>
      </c>
    </row>
    <row r="26" spans="1:42">
      <c r="B26" s="75" t="s">
        <v>134</v>
      </c>
      <c r="C26" s="75" t="s">
        <v>50</v>
      </c>
      <c r="E26" s="75" t="s">
        <v>135</v>
      </c>
      <c r="K26" s="75" t="s">
        <v>184</v>
      </c>
      <c r="L26" s="75" t="s">
        <v>185</v>
      </c>
      <c r="O26" s="75" t="s">
        <v>186</v>
      </c>
      <c r="R26" s="75" t="s">
        <v>187</v>
      </c>
      <c r="S26" s="75" t="s">
        <v>188</v>
      </c>
      <c r="T26" s="75" t="s">
        <v>189</v>
      </c>
      <c r="V26" s="75" t="s">
        <v>190</v>
      </c>
      <c r="Y26" s="75" t="s">
        <v>189</v>
      </c>
      <c r="Z26" s="75" t="s">
        <v>191</v>
      </c>
      <c r="AA26" s="75" t="s">
        <v>192</v>
      </c>
      <c r="AB26" s="75" t="s">
        <v>193</v>
      </c>
      <c r="AC26" s="75" t="s">
        <v>194</v>
      </c>
      <c r="AD26" s="75" t="s">
        <v>195</v>
      </c>
      <c r="AE26" s="75" t="s">
        <v>196</v>
      </c>
      <c r="AF26" s="75" t="s">
        <v>197</v>
      </c>
      <c r="AG26" s="75" t="s">
        <v>198</v>
      </c>
      <c r="AH26" s="75" t="s">
        <v>199</v>
      </c>
    </row>
    <row r="28" spans="1:42">
      <c r="AC28" s="75" t="s">
        <v>136</v>
      </c>
      <c r="AD28" s="75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5"/>
  <sheetData>
    <row r="1" spans="1:33">
      <c r="A1" s="75" t="s">
        <v>142</v>
      </c>
      <c r="B1" s="75" t="s">
        <v>46</v>
      </c>
      <c r="C1" s="75" t="s">
        <v>7</v>
      </c>
      <c r="D1" s="75" t="s">
        <v>7</v>
      </c>
      <c r="E1" s="75" t="s">
        <v>7</v>
      </c>
      <c r="F1" s="75" t="s">
        <v>7</v>
      </c>
      <c r="G1" s="75" t="s">
        <v>7</v>
      </c>
      <c r="H1" s="75" t="s">
        <v>7</v>
      </c>
      <c r="I1" s="75" t="s">
        <v>7</v>
      </c>
      <c r="J1" s="75" t="s">
        <v>53</v>
      </c>
      <c r="K1" s="75" t="s">
        <v>18</v>
      </c>
      <c r="L1" s="75" t="s">
        <v>18</v>
      </c>
      <c r="O1" s="75" t="s">
        <v>18</v>
      </c>
      <c r="P1" s="75" t="s">
        <v>18</v>
      </c>
      <c r="R1" s="75" t="s">
        <v>18</v>
      </c>
      <c r="S1" s="75" t="s">
        <v>18</v>
      </c>
      <c r="T1" s="75" t="s">
        <v>18</v>
      </c>
      <c r="V1" s="75" t="s">
        <v>18</v>
      </c>
      <c r="W1" s="75" t="s">
        <v>18</v>
      </c>
      <c r="Y1" s="75" t="s">
        <v>7</v>
      </c>
      <c r="Z1" s="75" t="s">
        <v>7</v>
      </c>
      <c r="AA1" s="75" t="s">
        <v>18</v>
      </c>
      <c r="AB1" s="75" t="s">
        <v>18</v>
      </c>
      <c r="AE1" s="75" t="s">
        <v>18</v>
      </c>
      <c r="AG1" s="75" t="s">
        <v>18</v>
      </c>
    </row>
    <row r="2" spans="1:33">
      <c r="A2" s="75" t="s">
        <v>7</v>
      </c>
      <c r="D2" s="75" t="s">
        <v>19</v>
      </c>
      <c r="E2" s="75" t="s">
        <v>112</v>
      </c>
    </row>
    <row r="3" spans="1:33">
      <c r="A3" s="75" t="s">
        <v>7</v>
      </c>
      <c r="D3" s="75" t="s">
        <v>22</v>
      </c>
      <c r="E3" s="75" t="s">
        <v>20</v>
      </c>
      <c r="F3" s="75" t="s">
        <v>21</v>
      </c>
      <c r="G3" s="75" t="s">
        <v>23</v>
      </c>
      <c r="H3" s="75" t="s">
        <v>47</v>
      </c>
      <c r="I3" s="75" t="s">
        <v>24</v>
      </c>
    </row>
    <row r="4" spans="1:33">
      <c r="A4" s="75" t="s">
        <v>7</v>
      </c>
      <c r="C4" s="75" t="s">
        <v>11</v>
      </c>
      <c r="D4" s="75" t="s">
        <v>113</v>
      </c>
      <c r="E4" s="75" t="s">
        <v>114</v>
      </c>
      <c r="F4" s="75" t="s">
        <v>51</v>
      </c>
      <c r="G4" s="75" t="s">
        <v>25</v>
      </c>
      <c r="H4" s="75" t="s">
        <v>115</v>
      </c>
    </row>
    <row r="5" spans="1:33">
      <c r="A5" s="75" t="s">
        <v>7</v>
      </c>
      <c r="C5" s="75" t="s">
        <v>10</v>
      </c>
      <c r="D5" s="75" t="s">
        <v>116</v>
      </c>
      <c r="E5" s="75" t="s">
        <v>117</v>
      </c>
      <c r="F5" s="75" t="s">
        <v>52</v>
      </c>
      <c r="G5" s="75" t="s">
        <v>25</v>
      </c>
      <c r="H5" s="75" t="s">
        <v>115</v>
      </c>
      <c r="I5" s="75" t="s">
        <v>118</v>
      </c>
    </row>
    <row r="6" spans="1:33">
      <c r="A6" s="75" t="s">
        <v>7</v>
      </c>
      <c r="C6" s="75" t="s">
        <v>41</v>
      </c>
      <c r="D6" s="75" t="s">
        <v>119</v>
      </c>
      <c r="E6" s="75" t="s">
        <v>120</v>
      </c>
      <c r="F6" s="75" t="s">
        <v>52</v>
      </c>
      <c r="G6" s="75" t="s">
        <v>25</v>
      </c>
      <c r="H6" s="75" t="s">
        <v>115</v>
      </c>
      <c r="I6" s="75" t="s">
        <v>121</v>
      </c>
    </row>
    <row r="7" spans="1:33">
      <c r="A7" s="75" t="s">
        <v>7</v>
      </c>
    </row>
    <row r="8" spans="1:33">
      <c r="A8" s="75" t="s">
        <v>7</v>
      </c>
    </row>
    <row r="9" spans="1:33">
      <c r="A9" s="75" t="s">
        <v>7</v>
      </c>
    </row>
    <row r="10" spans="1:33">
      <c r="A10" s="75" t="s">
        <v>7</v>
      </c>
    </row>
    <row r="11" spans="1:33">
      <c r="A11" s="75" t="s">
        <v>7</v>
      </c>
      <c r="C11" s="75" t="s">
        <v>27</v>
      </c>
      <c r="E11" s="75" t="s">
        <v>122</v>
      </c>
    </row>
    <row r="12" spans="1:33">
      <c r="A12" s="75" t="s">
        <v>7</v>
      </c>
      <c r="C12" s="75" t="s">
        <v>28</v>
      </c>
      <c r="E12" s="75" t="s">
        <v>123</v>
      </c>
    </row>
    <row r="13" spans="1:33">
      <c r="A13" s="75" t="s">
        <v>7</v>
      </c>
      <c r="C13" s="75" t="s">
        <v>42</v>
      </c>
      <c r="E13" s="75" t="s">
        <v>124</v>
      </c>
    </row>
    <row r="14" spans="1:33">
      <c r="A14" s="75" t="s">
        <v>7</v>
      </c>
      <c r="C14" s="75" t="s">
        <v>39</v>
      </c>
      <c r="E14" s="75" t="s">
        <v>125</v>
      </c>
    </row>
    <row r="15" spans="1:33">
      <c r="A15" s="75" t="s">
        <v>7</v>
      </c>
      <c r="C15" s="75" t="s">
        <v>43</v>
      </c>
      <c r="E15" s="75" t="s">
        <v>126</v>
      </c>
    </row>
    <row r="16" spans="1:33">
      <c r="A16" s="75" t="s">
        <v>7</v>
      </c>
      <c r="C16" s="75" t="s">
        <v>44</v>
      </c>
      <c r="E16" s="75" t="s">
        <v>127</v>
      </c>
    </row>
    <row r="17" spans="1:42">
      <c r="A17" s="75" t="s">
        <v>7</v>
      </c>
    </row>
    <row r="18" spans="1:42">
      <c r="A18" s="75" t="s">
        <v>7</v>
      </c>
    </row>
    <row r="21" spans="1:42">
      <c r="K21" s="75" t="s">
        <v>76</v>
      </c>
    </row>
    <row r="23" spans="1:42">
      <c r="E23" s="75" t="s">
        <v>29</v>
      </c>
      <c r="K23" s="75" t="s">
        <v>78</v>
      </c>
      <c r="L23" s="75" t="s">
        <v>79</v>
      </c>
      <c r="M23" s="75" t="s">
        <v>14</v>
      </c>
      <c r="N23" s="75" t="s">
        <v>16</v>
      </c>
      <c r="O23" s="75" t="s">
        <v>30</v>
      </c>
      <c r="P23" s="75" t="s">
        <v>98</v>
      </c>
      <c r="Q23" s="75" t="s">
        <v>80</v>
      </c>
      <c r="R23" s="75" t="s">
        <v>31</v>
      </c>
      <c r="S23" s="75" t="s">
        <v>38</v>
      </c>
      <c r="T23" s="75" t="s">
        <v>34</v>
      </c>
      <c r="U23" s="75" t="s">
        <v>15</v>
      </c>
      <c r="V23" s="75" t="s">
        <v>17</v>
      </c>
      <c r="W23" s="75" t="s">
        <v>81</v>
      </c>
      <c r="X23" s="75" t="s">
        <v>82</v>
      </c>
      <c r="Y23" s="75" t="s">
        <v>36</v>
      </c>
      <c r="Z23" s="75" t="s">
        <v>12</v>
      </c>
      <c r="AA23" s="75" t="s">
        <v>32</v>
      </c>
      <c r="AB23" s="75" t="s">
        <v>13</v>
      </c>
      <c r="AC23" s="75" t="s">
        <v>57</v>
      </c>
      <c r="AD23" s="75" t="s">
        <v>58</v>
      </c>
      <c r="AE23" s="75" t="s">
        <v>83</v>
      </c>
      <c r="AF23" s="75" t="s">
        <v>84</v>
      </c>
      <c r="AG23" s="75" t="s">
        <v>85</v>
      </c>
      <c r="AH23" s="75" t="s">
        <v>86</v>
      </c>
      <c r="AI23" s="75" t="s">
        <v>87</v>
      </c>
      <c r="AJ23" s="75" t="s">
        <v>88</v>
      </c>
      <c r="AK23" s="75" t="s">
        <v>89</v>
      </c>
      <c r="AL23" s="75" t="s">
        <v>90</v>
      </c>
      <c r="AM23" s="75" t="s">
        <v>91</v>
      </c>
      <c r="AN23" s="75" t="s">
        <v>92</v>
      </c>
      <c r="AO23" s="75" t="s">
        <v>93</v>
      </c>
      <c r="AP23" s="75" t="s">
        <v>94</v>
      </c>
    </row>
    <row r="24" spans="1:42">
      <c r="B24" s="75" t="s">
        <v>128</v>
      </c>
      <c r="C24" s="75" t="s">
        <v>48</v>
      </c>
      <c r="E24" s="75" t="s">
        <v>129</v>
      </c>
      <c r="K24" s="75" t="s">
        <v>130</v>
      </c>
      <c r="L24" s="75" t="s">
        <v>131</v>
      </c>
      <c r="M24" s="75" t="s">
        <v>143</v>
      </c>
      <c r="N24" s="75" t="s">
        <v>144</v>
      </c>
      <c r="O24" s="75" t="s">
        <v>145</v>
      </c>
      <c r="P24" s="75" t="s">
        <v>146</v>
      </c>
      <c r="R24" s="75" t="s">
        <v>147</v>
      </c>
      <c r="S24" s="75" t="s">
        <v>148</v>
      </c>
      <c r="T24" s="75" t="s">
        <v>149</v>
      </c>
      <c r="U24" s="75" t="s">
        <v>150</v>
      </c>
      <c r="V24" s="75" t="s">
        <v>151</v>
      </c>
      <c r="W24" s="75" t="s">
        <v>152</v>
      </c>
      <c r="X24" s="75" t="s">
        <v>153</v>
      </c>
      <c r="Y24" s="75" t="s">
        <v>154</v>
      </c>
      <c r="Z24" s="75" t="s">
        <v>155</v>
      </c>
      <c r="AA24" s="75" t="s">
        <v>156</v>
      </c>
      <c r="AB24" s="75" t="s">
        <v>157</v>
      </c>
      <c r="AC24" s="75" t="s">
        <v>158</v>
      </c>
      <c r="AD24" s="75" t="s">
        <v>159</v>
      </c>
      <c r="AE24" s="75" t="s">
        <v>160</v>
      </c>
      <c r="AF24" s="75" t="s">
        <v>159</v>
      </c>
      <c r="AG24" s="75" t="s">
        <v>96</v>
      </c>
      <c r="AH24" s="75" t="s">
        <v>161</v>
      </c>
      <c r="AI24" s="75" t="s">
        <v>95</v>
      </c>
      <c r="AJ24" s="75" t="s">
        <v>97</v>
      </c>
      <c r="AK24" s="75" t="s">
        <v>162</v>
      </c>
      <c r="AL24" s="75" t="s">
        <v>163</v>
      </c>
      <c r="AM24" s="75" t="s">
        <v>164</v>
      </c>
      <c r="AN24" s="75" t="s">
        <v>165</v>
      </c>
      <c r="AO24" s="75" t="s">
        <v>166</v>
      </c>
      <c r="AP24" s="75" t="s">
        <v>167</v>
      </c>
    </row>
    <row r="25" spans="1:42">
      <c r="B25" s="75" t="s">
        <v>132</v>
      </c>
      <c r="C25" s="75" t="s">
        <v>49</v>
      </c>
      <c r="E25" s="75" t="s">
        <v>133</v>
      </c>
      <c r="K25" s="75" t="s">
        <v>168</v>
      </c>
      <c r="L25" s="75" t="s">
        <v>169</v>
      </c>
      <c r="O25" s="75" t="s">
        <v>170</v>
      </c>
      <c r="R25" s="75" t="s">
        <v>171</v>
      </c>
      <c r="S25" s="75" t="s">
        <v>172</v>
      </c>
      <c r="T25" s="75" t="s">
        <v>173</v>
      </c>
      <c r="V25" s="75" t="s">
        <v>174</v>
      </c>
      <c r="Y25" s="75" t="s">
        <v>173</v>
      </c>
      <c r="Z25" s="75" t="s">
        <v>175</v>
      </c>
      <c r="AA25" s="75" t="s">
        <v>176</v>
      </c>
      <c r="AB25" s="75" t="s">
        <v>177</v>
      </c>
      <c r="AC25" s="75" t="s">
        <v>178</v>
      </c>
      <c r="AD25" s="75" t="s">
        <v>179</v>
      </c>
      <c r="AE25" s="75" t="s">
        <v>180</v>
      </c>
      <c r="AF25" s="75" t="s">
        <v>181</v>
      </c>
      <c r="AG25" s="75" t="s">
        <v>182</v>
      </c>
      <c r="AH25" s="75" t="s">
        <v>183</v>
      </c>
    </row>
    <row r="26" spans="1:42">
      <c r="B26" s="75" t="s">
        <v>134</v>
      </c>
      <c r="C26" s="75" t="s">
        <v>50</v>
      </c>
      <c r="E26" s="75" t="s">
        <v>135</v>
      </c>
      <c r="K26" s="75" t="s">
        <v>184</v>
      </c>
      <c r="L26" s="75" t="s">
        <v>185</v>
      </c>
      <c r="O26" s="75" t="s">
        <v>186</v>
      </c>
      <c r="R26" s="75" t="s">
        <v>187</v>
      </c>
      <c r="S26" s="75" t="s">
        <v>188</v>
      </c>
      <c r="T26" s="75" t="s">
        <v>189</v>
      </c>
      <c r="V26" s="75" t="s">
        <v>190</v>
      </c>
      <c r="Y26" s="75" t="s">
        <v>189</v>
      </c>
      <c r="Z26" s="75" t="s">
        <v>191</v>
      </c>
      <c r="AA26" s="75" t="s">
        <v>192</v>
      </c>
      <c r="AB26" s="75" t="s">
        <v>193</v>
      </c>
      <c r="AC26" s="75" t="s">
        <v>194</v>
      </c>
      <c r="AD26" s="75" t="s">
        <v>195</v>
      </c>
      <c r="AE26" s="75" t="s">
        <v>196</v>
      </c>
      <c r="AF26" s="75" t="s">
        <v>197</v>
      </c>
      <c r="AG26" s="75" t="s">
        <v>198</v>
      </c>
      <c r="AH26" s="75" t="s">
        <v>199</v>
      </c>
    </row>
    <row r="28" spans="1:42">
      <c r="AC28" s="75" t="s">
        <v>136</v>
      </c>
      <c r="AD28" s="75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27AC-06DA-4793-A271-33AC11BD9E43}">
  <dimension ref="A1:E26"/>
  <sheetViews>
    <sheetView workbookViewId="0"/>
  </sheetViews>
  <sheetFormatPr defaultRowHeight="15"/>
  <sheetData>
    <row r="1" spans="1:5">
      <c r="A1" s="75" t="s">
        <v>230</v>
      </c>
      <c r="B1" s="75" t="s">
        <v>1</v>
      </c>
      <c r="C1" s="75" t="s">
        <v>2</v>
      </c>
      <c r="D1" s="75" t="s">
        <v>3</v>
      </c>
    </row>
    <row r="2" spans="1:5">
      <c r="B2" s="75" t="s">
        <v>19</v>
      </c>
      <c r="C2" s="75" t="s">
        <v>4</v>
      </c>
    </row>
    <row r="3" spans="1:5">
      <c r="A3" s="75" t="s">
        <v>0</v>
      </c>
      <c r="B3" s="75" t="s">
        <v>5</v>
      </c>
      <c r="C3" s="75" t="s">
        <v>227</v>
      </c>
    </row>
    <row r="4" spans="1:5">
      <c r="A4" s="75" t="s">
        <v>0</v>
      </c>
      <c r="B4" s="75" t="s">
        <v>6</v>
      </c>
      <c r="C4" s="75" t="s">
        <v>228</v>
      </c>
    </row>
    <row r="5" spans="1:5">
      <c r="A5" s="75" t="s">
        <v>0</v>
      </c>
      <c r="B5" s="75" t="s">
        <v>26</v>
      </c>
      <c r="C5" s="75" t="s">
        <v>100</v>
      </c>
      <c r="D5" s="75" t="s">
        <v>101</v>
      </c>
      <c r="E5" s="75" t="s">
        <v>45</v>
      </c>
    </row>
    <row r="8" spans="1:5">
      <c r="A8" s="75" t="s">
        <v>8</v>
      </c>
      <c r="C8" s="75" t="s">
        <v>102</v>
      </c>
    </row>
    <row r="9" spans="1:5">
      <c r="A9" s="75" t="s">
        <v>9</v>
      </c>
      <c r="C9" s="75" t="s">
        <v>103</v>
      </c>
    </row>
    <row r="10" spans="1:5">
      <c r="B10" s="75" t="s">
        <v>42</v>
      </c>
      <c r="C10" s="75" t="s">
        <v>104</v>
      </c>
    </row>
    <row r="11" spans="1:5">
      <c r="B11" s="75" t="s">
        <v>39</v>
      </c>
      <c r="C11" s="75" t="s">
        <v>104</v>
      </c>
    </row>
    <row r="12" spans="1:5">
      <c r="B12" s="75" t="s">
        <v>43</v>
      </c>
      <c r="C12" s="75" t="s">
        <v>105</v>
      </c>
    </row>
    <row r="13" spans="1:5">
      <c r="B13" s="75" t="s">
        <v>44</v>
      </c>
      <c r="C13" s="75" t="s">
        <v>106</v>
      </c>
      <c r="D13" s="75" t="s">
        <v>107</v>
      </c>
    </row>
    <row r="14" spans="1:5">
      <c r="D14" s="75" t="s">
        <v>108</v>
      </c>
    </row>
    <row r="15" spans="1:5">
      <c r="D15" s="75" t="s">
        <v>226</v>
      </c>
    </row>
    <row r="23" spans="3:3">
      <c r="C23" s="75" t="s">
        <v>77</v>
      </c>
    </row>
    <row r="24" spans="3:3">
      <c r="C24" s="75" t="s">
        <v>109</v>
      </c>
    </row>
    <row r="25" spans="3:3">
      <c r="C25" s="75" t="s">
        <v>110</v>
      </c>
    </row>
    <row r="26" spans="3:3">
      <c r="C26" s="75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W7NMRASTWERA-503339820-248022</_dlc_DocId>
    <_dlc_DocIdUrl xmlns="d728151f-8725-4358-a768-6e09303cb2ce">
      <Url>https://uicasiancomputerservices.sharepoint.com/sites/FS_Operations/_layouts/15/DocIdRedir.aspx?ID=W7NMRASTWERA-503339820-248022</Url>
      <Description>W7NMRASTWERA-503339820-248022</Description>
    </_dlc_DocIdUrl>
  </documentManagement>
</p:properties>
</file>

<file path=customXml/itemProps1.xml><?xml version="1.0" encoding="utf-8"?>
<ds:datastoreItem xmlns:ds="http://schemas.openxmlformats.org/officeDocument/2006/customXml" ds:itemID="{A19C9636-CEC1-452E-A835-4AB05EAF4EEF}"/>
</file>

<file path=customXml/itemProps2.xml><?xml version="1.0" encoding="utf-8"?>
<ds:datastoreItem xmlns:ds="http://schemas.openxmlformats.org/officeDocument/2006/customXml" ds:itemID="{B0D07D2F-7AC5-4EEC-BD73-CE38642DCF81}"/>
</file>

<file path=customXml/itemProps3.xml><?xml version="1.0" encoding="utf-8"?>
<ds:datastoreItem xmlns:ds="http://schemas.openxmlformats.org/officeDocument/2006/customXml" ds:itemID="{AC6D93B6-2E14-49A1-9BE8-F6632B78D910}"/>
</file>

<file path=customXml/itemProps4.xml><?xml version="1.0" encoding="utf-8"?>
<ds:datastoreItem xmlns:ds="http://schemas.openxmlformats.org/officeDocument/2006/customXml" ds:itemID="{592B0FA6-8421-49D3-880B-E5FB658A1F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2026-02-03T11:14:32Z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c1051726-ea0b-47e7-903c-533a1d22bdf1</vt:lpwstr>
  </property>
</Properties>
</file>