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6\"/>
    </mc:Choice>
  </mc:AlternateContent>
  <xr:revisionPtr revIDLastSave="0" documentId="8_{217B9E88-A342-4A82-875B-9E3997C7976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9" sheetId="166" state="veryHidden" r:id="rId9"/>
    <sheet name="Sheet10" sheetId="167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C24" i="2"/>
  <c r="AE24" i="2"/>
  <c r="AH24" i="2"/>
  <c r="AK24" i="2"/>
  <c r="AL24" i="2"/>
  <c r="AM24" i="2"/>
  <c r="AN24" i="2"/>
  <c r="AO24" i="2"/>
  <c r="AP24" i="2"/>
  <c r="E25" i="2"/>
  <c r="M25" i="2"/>
  <c r="N25" i="2"/>
  <c r="O25" i="2"/>
  <c r="Q25" i="2"/>
  <c r="R25" i="2"/>
  <c r="T25" i="2"/>
  <c r="U25" i="2"/>
  <c r="X25" i="2"/>
  <c r="Y25" i="2"/>
  <c r="Z25" i="2"/>
  <c r="AA25" i="2"/>
  <c r="AB25" i="2"/>
  <c r="AD25" i="2"/>
  <c r="AC25" i="2" s="1"/>
  <c r="AH25" i="2"/>
  <c r="AL25" i="2"/>
  <c r="AM25" i="2"/>
  <c r="E26" i="2"/>
  <c r="M26" i="2"/>
  <c r="N26" i="2"/>
  <c r="O26" i="2"/>
  <c r="Q26" i="2"/>
  <c r="R26" i="2"/>
  <c r="T26" i="2"/>
  <c r="U26" i="2"/>
  <c r="X26" i="2"/>
  <c r="Y26" i="2"/>
  <c r="Z26" i="2"/>
  <c r="AA26" i="2"/>
  <c r="AB26" i="2"/>
  <c r="AD26" i="2"/>
  <c r="AC26" i="2" s="1"/>
  <c r="AL26" i="2"/>
  <c r="AM26" i="2"/>
  <c r="D5" i="1"/>
  <c r="E15" i="2"/>
  <c r="E14" i="2"/>
  <c r="H6" i="2"/>
  <c r="H5" i="2"/>
  <c r="H4" i="2"/>
  <c r="E2" i="2"/>
  <c r="D13" i="1"/>
  <c r="C13" i="1" s="1"/>
  <c r="E16" i="2" s="1"/>
  <c r="C12" i="1"/>
  <c r="C11" i="1"/>
  <c r="C10" i="1"/>
  <c r="E13" i="2" s="1"/>
  <c r="C9" i="1"/>
  <c r="E11" i="2" s="1"/>
  <c r="C8" i="1"/>
  <c r="C5" i="1"/>
  <c r="E12" i="2" s="1"/>
  <c r="C4" i="1"/>
  <c r="C3" i="1"/>
  <c r="B25" i="2" l="1"/>
  <c r="B26" i="2"/>
  <c r="B24" i="2"/>
  <c r="D6" i="2"/>
  <c r="I5" i="2"/>
  <c r="D5" i="2"/>
  <c r="E5" i="2" s="1"/>
  <c r="I6" i="2"/>
  <c r="D4" i="2"/>
  <c r="E4" i="2" s="1"/>
  <c r="E6" i="2" l="1"/>
</calcChain>
</file>

<file path=xl/sharedStrings.xml><?xml version="1.0" encoding="utf-8"?>
<sst xmlns="http://schemas.openxmlformats.org/spreadsheetml/2006/main" count="850" uniqueCount="195">
  <si>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</si>
  <si>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</si>
  <si>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</si>
  <si>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</si>
  <si>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</si>
  <si>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</si>
  <si>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</si>
  <si>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</si>
  <si>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</si>
  <si>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</si>
  <si>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</si>
  <si>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</si>
  <si>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</si>
  <si>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</si>
  <si>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</si>
  <si>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</si>
  <si>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</si>
  <si>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</si>
  <si>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</si>
  <si>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</si>
  <si>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</si>
  <si>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</si>
  <si>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</si>
  <si>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</si>
  <si>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</si>
  <si>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</si>
  <si>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</si>
  <si>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</si>
  <si>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</si>
  <si>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</si>
  <si>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</si>
  <si>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</si>
  <si>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</si>
  <si>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</si>
  <si>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</si>
  <si>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</si>
  <si>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</si>
  <si>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</si>
  <si>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</si>
  <si>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</si>
  <si>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</si>
  <si>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</si>
  <si>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</si>
  <si>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</si>
  <si>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</si>
  <si>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</si>
  <si>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</si>
  <si>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</si>
  <si>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</si>
  <si>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</si>
  <si>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</si>
  <si>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</si>
  <si>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</si>
  <si>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</si>
  <si>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</si>
  <si>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</si>
  <si>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</si>
  <si>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</si>
  <si>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</si>
  <si>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</si>
  <si>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</si>
  <si>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</si>
  <si>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</si>
  <si>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</si>
  <si>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</si>
  <si>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</si>
  <si>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</si>
  <si>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</si>
  <si>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</si>
  <si>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</si>
  <si>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</si>
  <si>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</si>
  <si>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</si>
  <si>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</si>
  <si>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</si>
  <si>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</si>
  <si>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</si>
  <si>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</si>
  <si>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</si>
  <si>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</si>
  <si>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</si>
  <si>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</si>
  <si>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</si>
  <si>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</si>
  <si>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</si>
  <si>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</si>
  <si>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</si>
  <si>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</si>
  <si>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</si>
  <si>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</si>
  <si>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</si>
  <si>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</si>
  <si>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</si>
  <si>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</si>
  <si>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</si>
  <si>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</si>
  <si>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</si>
  <si>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</si>
  <si>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</si>
  <si>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</si>
  <si>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</si>
  <si>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</si>
  <si>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</si>
  <si>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</si>
  <si>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</si>
  <si>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</si>
  <si>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</si>
  <si>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</si>
  <si>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</si>
  <si>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</si>
  <si>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</si>
  <si>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</si>
  <si>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</si>
  <si>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</si>
  <si>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</si>
  <si>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</si>
  <si>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</si>
  <si>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</si>
  <si>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</si>
  <si>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</si>
  <si>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</si>
  <si>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</si>
  <si>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</si>
  <si>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</si>
  <si>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</si>
  <si>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</si>
  <si>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</si>
  <si>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</si>
  <si>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</si>
  <si>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</si>
  <si>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</si>
  <si>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</si>
  <si>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</si>
  <si>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</si>
  <si>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</si>
  <si>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</si>
  <si>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</si>
  <si>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</si>
  <si>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</si>
  <si>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</si>
  <si>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</si>
  <si>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</si>
  <si>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</si>
  <si>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</si>
  <si>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</si>
  <si>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</si>
  <si>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</si>
  <si>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</si>
  <si>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</si>
  <si>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</si>
  <si>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</si>
  <si>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</si>
  <si>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</si>
  <si>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</si>
  <si>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</si>
  <si>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</si>
  <si>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</si>
  <si>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</si>
  <si>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</si>
  <si>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</si>
  <si>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</si>
  <si>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</si>
  <si>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</si>
  <si>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=IFERROR(NF($E25,"U_CUSTREF"),"-")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</si>
  <si>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</si>
  <si>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</si>
  <si>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</si>
  <si>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</si>
  <si>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</si>
  <si>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</si>
  <si>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</si>
  <si>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</si>
  <si>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</si>
  <si>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</si>
  <si>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</si>
  <si>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</si>
  <si>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=IFERROR(NF($E26,"U_CUSTREF"),"-")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</si>
  <si>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</si>
  <si>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</si>
  <si>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</si>
  <si>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</si>
  <si>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</si>
  <si>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</si>
  <si>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</si>
  <si>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</si>
  <si>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</si>
  <si>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</si>
  <si>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</si>
  <si>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="28/02/2026"</t>
  </si>
  <si>
    <t>UIC PO No</t>
  </si>
  <si>
    <t>="01/02/2026"</t>
  </si>
  <si>
    <t>Auto+Hide+HideSheet+Formulas=Sheet9,Sheet3,Sheet4</t>
  </si>
  <si>
    <t>Auto+Hide+HideSheet+Formulas=Sheet9,Sheet3,Sheet4+FormulasOnly</t>
  </si>
  <si>
    <t>Auto+Hide+Values+Formulas=Sheet10,Sheet5,Sheet6</t>
  </si>
  <si>
    <t>Auto+Hide+Values+Formulas=Sheet10,Sheet5,Sheet6+FormulasOnly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</si>
</sst>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65" fontId="11" fillId="3" borderId="0" xfId="2" applyNumberFormat="1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167" fontId="0" fillId="0" borderId="0" xfId="0" applyNumberFormat="1" applyAlignment="1">
      <alignment horizontal="center" vertical="top"/>
    </xf>
    <xf numFmtId="40" fontId="13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5" fillId="0" borderId="0" xfId="0" applyNumberFormat="1" applyFont="1" applyAlignment="1">
      <alignment vertical="top"/>
    </xf>
    <xf numFmtId="0" fontId="0" fillId="0" borderId="0" xfId="0" quotePrefix="1"/>
    <xf numFmtId="0" fontId="16" fillId="0" borderId="0" xfId="0" applyFont="1"/>
    <xf numFmtId="14" fontId="0" fillId="0" borderId="0" xfId="0" applyNumberFormat="1" applyAlignment="1">
      <alignment horizontal="center" vertical="top"/>
    </xf>
    <xf numFmtId="0" fontId="17" fillId="0" borderId="0" xfId="0" applyFon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1875" defaultRowHeight="14.4"/>
  <cols>
    <col min="1" max="1" width="21" style="1" hidden="1" customWidth="1"/>
    <col min="2" max="2" width="12.21875" style="4" bestFit="1" customWidth="1"/>
    <col min="3" max="3" width="31.77734375" style="4" customWidth="1"/>
    <col min="4" max="4" width="10.21875" style="4" bestFit="1" customWidth="1"/>
    <col min="5" max="16384" width="9.21875" style="4"/>
  </cols>
  <sheetData>
    <row r="1" spans="1:7" s="1" customFormat="1" hidden="1">
      <c r="A1" s="1" t="s">
        <v>191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"01/02/2026"</f>
        <v>01/02/2026</v>
      </c>
    </row>
    <row r="4" spans="1:7">
      <c r="A4" s="1" t="s">
        <v>0</v>
      </c>
      <c r="B4" s="4" t="s">
        <v>6</v>
      </c>
      <c r="C4" s="5" t="str">
        <f>"28/02/2026"</f>
        <v>28/02/2026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01/Feb/2026..28/Feb/2026</v>
      </c>
    </row>
    <row r="9" spans="1:7">
      <c r="A9" s="1" t="s">
        <v>9</v>
      </c>
      <c r="C9" s="3" t="str">
        <f>TEXT($C$3,"yyyyMMdd") &amp; ".." &amp; TEXT($C$4,"yyyyMMdd")</f>
        <v>20260201..20260228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CD53-91C3-40D3-BF13-71A3078B6D6C}">
  <dimension ref="A1:AV28"/>
  <sheetViews>
    <sheetView workbookViewId="0"/>
  </sheetViews>
  <sheetFormatPr defaultRowHeight="14.4"/>
  <sheetData>
    <row r="1" spans="1:48">
      <c r="A1" s="68" t="s">
        <v>194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137</v>
      </c>
      <c r="N24" s="68" t="s">
        <v>138</v>
      </c>
      <c r="O24" s="68" t="s">
        <v>139</v>
      </c>
      <c r="P24" s="68" t="s">
        <v>140</v>
      </c>
      <c r="Q24" s="68" t="s">
        <v>141</v>
      </c>
      <c r="R24" s="68" t="s">
        <v>142</v>
      </c>
      <c r="S24" s="68" t="s">
        <v>183</v>
      </c>
      <c r="T24" s="68" t="s">
        <v>143</v>
      </c>
      <c r="U24" s="68" t="s">
        <v>144</v>
      </c>
      <c r="V24" s="68" t="s">
        <v>145</v>
      </c>
      <c r="W24" s="68" t="s">
        <v>125</v>
      </c>
      <c r="X24" s="68" t="s">
        <v>146</v>
      </c>
      <c r="Y24" s="68" t="s">
        <v>147</v>
      </c>
      <c r="Z24" s="68" t="s">
        <v>148</v>
      </c>
      <c r="AA24" s="68" t="s">
        <v>149</v>
      </c>
      <c r="AB24" s="68" t="s">
        <v>150</v>
      </c>
      <c r="AC24" s="68" t="s">
        <v>126</v>
      </c>
      <c r="AD24" s="68" t="s">
        <v>151</v>
      </c>
      <c r="AE24" s="68" t="s">
        <v>152</v>
      </c>
      <c r="AF24" s="68" t="s">
        <v>151</v>
      </c>
      <c r="AG24" s="68" t="s">
        <v>95</v>
      </c>
      <c r="AH24" s="68" t="s">
        <v>153</v>
      </c>
      <c r="AJ24" s="68" t="s">
        <v>96</v>
      </c>
      <c r="AK24" s="68" t="s">
        <v>146</v>
      </c>
      <c r="AL24" s="68" t="s">
        <v>147</v>
      </c>
      <c r="AM24" s="68" t="s">
        <v>154</v>
      </c>
      <c r="AN24" s="68" t="s">
        <v>155</v>
      </c>
      <c r="AO24" s="68" t="s">
        <v>156</v>
      </c>
      <c r="AP24" s="68" t="s">
        <v>157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158</v>
      </c>
      <c r="N25" s="68" t="s">
        <v>159</v>
      </c>
      <c r="O25" s="68" t="s">
        <v>160</v>
      </c>
      <c r="Q25" s="68" t="s">
        <v>161</v>
      </c>
      <c r="R25" s="68" t="s">
        <v>162</v>
      </c>
      <c r="T25" s="68" t="s">
        <v>164</v>
      </c>
      <c r="U25" s="68" t="s">
        <v>163</v>
      </c>
      <c r="X25" s="68" t="s">
        <v>164</v>
      </c>
      <c r="Y25" s="68" t="s">
        <v>165</v>
      </c>
      <c r="Z25" s="68" t="s">
        <v>166</v>
      </c>
      <c r="AA25" s="68" t="s">
        <v>167</v>
      </c>
      <c r="AB25" s="68" t="s">
        <v>168</v>
      </c>
      <c r="AC25" s="68" t="s">
        <v>129</v>
      </c>
      <c r="AD25" s="68" t="s">
        <v>169</v>
      </c>
      <c r="AH25" s="68" t="s">
        <v>170</v>
      </c>
      <c r="AL25" s="68" t="s">
        <v>184</v>
      </c>
      <c r="AM25" s="68" t="s">
        <v>185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171</v>
      </c>
      <c r="N26" s="68" t="s">
        <v>172</v>
      </c>
      <c r="O26" s="68" t="s">
        <v>173</v>
      </c>
      <c r="Q26" s="68" t="s">
        <v>174</v>
      </c>
      <c r="R26" s="68" t="s">
        <v>175</v>
      </c>
      <c r="T26" s="68" t="s">
        <v>177</v>
      </c>
      <c r="U26" s="68" t="s">
        <v>176</v>
      </c>
      <c r="X26" s="68" t="s">
        <v>177</v>
      </c>
      <c r="Y26" s="68" t="s">
        <v>178</v>
      </c>
      <c r="Z26" s="68" t="s">
        <v>179</v>
      </c>
      <c r="AA26" s="68" t="s">
        <v>180</v>
      </c>
      <c r="AB26" s="68" t="s">
        <v>181</v>
      </c>
      <c r="AC26" s="68" t="s">
        <v>132</v>
      </c>
      <c r="AD26" s="68" t="s">
        <v>182</v>
      </c>
      <c r="AL26" s="68" t="s">
        <v>186</v>
      </c>
      <c r="AM26" s="68" t="s">
        <v>187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41"/>
  <sheetViews>
    <sheetView tabSelected="1" topLeftCell="Z19" zoomScale="85" zoomScaleNormal="85" workbookViewId="0">
      <selection activeCell="AL24" sqref="AL24"/>
    </sheetView>
  </sheetViews>
  <sheetFormatPr defaultColWidth="9.21875" defaultRowHeight="14.4"/>
  <cols>
    <col min="1" max="2" width="17.77734375" style="1" hidden="1" customWidth="1"/>
    <col min="3" max="3" width="15.77734375" style="4" hidden="1" customWidth="1"/>
    <col min="4" max="4" width="20.77734375" style="4" hidden="1" customWidth="1"/>
    <col min="5" max="5" width="23.21875" style="4" hidden="1" customWidth="1"/>
    <col min="6" max="6" width="16.21875" style="4" hidden="1" customWidth="1"/>
    <col min="7" max="7" width="12.77734375" style="4" hidden="1" customWidth="1"/>
    <col min="8" max="8" width="9.21875" style="4" hidden="1" customWidth="1"/>
    <col min="9" max="9" width="20" style="8" hidden="1" customWidth="1"/>
    <col min="10" max="10" width="9.21875" style="4" hidden="1" customWidth="1"/>
    <col min="11" max="11" width="7" style="4" customWidth="1"/>
    <col min="12" max="12" width="6.77734375" style="4" customWidth="1"/>
    <col min="13" max="13" width="10.44140625" style="4" bestFit="1" customWidth="1"/>
    <col min="14" max="14" width="10.77734375" style="21" bestFit="1" customWidth="1"/>
    <col min="15" max="15" width="16.21875" style="18" bestFit="1" customWidth="1"/>
    <col min="16" max="16" width="8.21875" style="18" customWidth="1"/>
    <col min="17" max="17" width="11.33203125" style="4" bestFit="1" customWidth="1"/>
    <col min="18" max="18" width="17.109375" style="4" bestFit="1" customWidth="1"/>
    <col min="19" max="19" width="14" style="45" customWidth="1"/>
    <col min="20" max="20" width="9.77734375" style="45" bestFit="1" customWidth="1"/>
    <col min="21" max="21" width="13.88671875" style="45" bestFit="1" customWidth="1"/>
    <col min="22" max="22" width="9.77734375" style="45" bestFit="1" customWidth="1"/>
    <col min="23" max="23" width="9.5546875" style="45" customWidth="1"/>
    <col min="24" max="24" width="16.77734375" style="4" hidden="1" customWidth="1"/>
    <col min="25" max="25" width="68" style="4" hidden="1" customWidth="1"/>
    <col min="26" max="26" width="21.77734375" style="4" bestFit="1" customWidth="1"/>
    <col min="27" max="27" width="9.77734375" style="60" bestFit="1" customWidth="1"/>
    <col min="28" max="28" width="20.77734375" style="4" bestFit="1" customWidth="1"/>
    <col min="29" max="29" width="9.77734375" style="4" customWidth="1"/>
    <col min="30" max="30" width="10.21875" style="4" customWidth="1"/>
    <col min="31" max="31" width="8.44140625" style="21" customWidth="1"/>
    <col min="32" max="32" width="8.77734375" style="4" customWidth="1"/>
    <col min="33" max="33" width="11.21875" style="21" customWidth="1"/>
    <col min="34" max="34" width="57.5546875" style="4" customWidth="1"/>
    <col min="35" max="35" width="6.77734375" style="4" customWidth="1"/>
    <col min="36" max="36" width="27.44140625" style="21" customWidth="1"/>
    <col min="37" max="37" width="14.44140625" style="4" customWidth="1"/>
    <col min="38" max="38" width="40" style="4" customWidth="1"/>
    <col min="39" max="39" width="12.5546875" style="4" bestFit="1" customWidth="1"/>
    <col min="40" max="40" width="14.21875" style="4" customWidth="1"/>
    <col min="41" max="41" width="11.21875" style="35" bestFit="1" customWidth="1"/>
    <col min="42" max="42" width="14.77734375" style="35" customWidth="1"/>
    <col min="43" max="46" width="9.21875" style="4"/>
    <col min="47" max="48" width="9.21875" style="4" hidden="1" customWidth="1"/>
    <col min="49" max="16384" width="9.21875" style="4"/>
  </cols>
  <sheetData>
    <row r="1" spans="1:48" s="1" customFormat="1" hidden="1">
      <c r="A1" s="1" t="s">
        <v>193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4"/>
      <c r="T1" s="44" t="s">
        <v>18</v>
      </c>
      <c r="U1" s="44" t="s">
        <v>18</v>
      </c>
      <c r="V1" s="44" t="s">
        <v>18</v>
      </c>
      <c r="W1" s="44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E1" s="22"/>
      <c r="AG1" s="22"/>
      <c r="AJ1" s="22"/>
      <c r="AL1" s="1" t="s">
        <v>18</v>
      </c>
      <c r="AM1" s="1" t="s">
        <v>18</v>
      </c>
      <c r="AO1" s="34"/>
      <c r="AP1" s="34"/>
      <c r="AU1" s="1" t="s">
        <v>7</v>
      </c>
      <c r="AV1" s="1" t="s">
        <v>7</v>
      </c>
    </row>
    <row r="2" spans="1:48" hidden="1">
      <c r="A2" s="1" t="s">
        <v>7</v>
      </c>
      <c r="D2" s="4" t="s">
        <v>19</v>
      </c>
      <c r="E2" s="4" t="str">
        <f>Option!$C$2</f>
        <v>UICACS</v>
      </c>
    </row>
    <row r="3" spans="1:48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8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8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8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8" hidden="1">
      <c r="A7" s="1" t="s">
        <v>7</v>
      </c>
    </row>
    <row r="8" spans="1:48" hidden="1">
      <c r="A8" s="1" t="s">
        <v>7</v>
      </c>
      <c r="M8" s="9"/>
    </row>
    <row r="9" spans="1:48" hidden="1">
      <c r="A9" s="1" t="s">
        <v>7</v>
      </c>
      <c r="M9" s="9"/>
    </row>
    <row r="10" spans="1:48" hidden="1">
      <c r="A10" s="1" t="s">
        <v>7</v>
      </c>
    </row>
    <row r="11" spans="1:48" hidden="1">
      <c r="A11" s="1" t="s">
        <v>7</v>
      </c>
      <c r="C11" s="4" t="s">
        <v>27</v>
      </c>
      <c r="E11" s="4" t="str">
        <f>Option!$C$9</f>
        <v>20260201..20260228</v>
      </c>
      <c r="M11" s="9"/>
    </row>
    <row r="12" spans="1:48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8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8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8" hidden="1">
      <c r="A15" s="1" t="s">
        <v>7</v>
      </c>
      <c r="C15" s="4" t="s">
        <v>43</v>
      </c>
      <c r="E15" s="4" t="str">
        <f>Option!$C$12</f>
        <v>'MS'</v>
      </c>
      <c r="AL15" s="16"/>
    </row>
    <row r="16" spans="1:48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53" hidden="1">
      <c r="A17" s="1" t="s">
        <v>7</v>
      </c>
    </row>
    <row r="18" spans="1:53" s="23" customFormat="1" hidden="1">
      <c r="A18" s="23" t="s">
        <v>7</v>
      </c>
      <c r="I18" s="24"/>
      <c r="N18" s="25"/>
      <c r="O18" s="26"/>
      <c r="P18" s="26"/>
      <c r="S18" s="46"/>
      <c r="T18" s="46"/>
      <c r="U18" s="46"/>
      <c r="V18" s="46"/>
      <c r="W18" s="46"/>
      <c r="AA18" s="61"/>
      <c r="AE18" s="25"/>
      <c r="AG18" s="25"/>
      <c r="AJ18" s="25"/>
      <c r="AO18" s="36"/>
      <c r="AP18" s="36"/>
    </row>
    <row r="20" spans="1:53" ht="15.6">
      <c r="M20" s="20"/>
      <c r="N20" s="20"/>
      <c r="O20" s="20"/>
      <c r="P20" s="20"/>
      <c r="Q20" s="20"/>
      <c r="R20" s="20"/>
      <c r="S20" s="47"/>
      <c r="T20" s="47"/>
      <c r="U20" s="47"/>
      <c r="V20" s="47"/>
      <c r="W20" s="47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53" s="40" customFormat="1" ht="18">
      <c r="A21" s="39"/>
      <c r="B21" s="39"/>
      <c r="I21" s="41"/>
      <c r="M21" s="72" t="s">
        <v>76</v>
      </c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43"/>
      <c r="AO21" s="42"/>
      <c r="AP21" s="42"/>
    </row>
    <row r="22" spans="1:53" ht="15.6">
      <c r="M22" s="20"/>
      <c r="N22" s="20"/>
      <c r="O22" s="20"/>
      <c r="P22" s="20"/>
      <c r="Q22" s="20"/>
      <c r="R22" s="20"/>
      <c r="S22" s="47"/>
      <c r="T22" s="47"/>
      <c r="U22" s="47"/>
      <c r="V22" s="47"/>
      <c r="W22" s="4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53" s="54" customFormat="1" ht="62.4">
      <c r="A23" s="53"/>
      <c r="B23" s="53"/>
      <c r="E23" s="55" t="s">
        <v>29</v>
      </c>
      <c r="I23" s="56"/>
      <c r="K23" s="48" t="s">
        <v>77</v>
      </c>
      <c r="L23" s="48" t="s">
        <v>78</v>
      </c>
      <c r="M23" s="48" t="s">
        <v>14</v>
      </c>
      <c r="N23" s="48" t="s">
        <v>16</v>
      </c>
      <c r="O23" s="57" t="s">
        <v>30</v>
      </c>
      <c r="P23" s="57" t="s">
        <v>79</v>
      </c>
      <c r="Q23" s="48" t="s">
        <v>31</v>
      </c>
      <c r="R23" s="58" t="s">
        <v>38</v>
      </c>
      <c r="S23" s="48" t="s">
        <v>189</v>
      </c>
      <c r="T23" s="48" t="s">
        <v>80</v>
      </c>
      <c r="U23" s="48" t="s">
        <v>34</v>
      </c>
      <c r="V23" s="49" t="s">
        <v>81</v>
      </c>
      <c r="W23" s="49" t="s">
        <v>82</v>
      </c>
      <c r="X23" s="64" t="s">
        <v>36</v>
      </c>
      <c r="Y23" s="64" t="s">
        <v>12</v>
      </c>
      <c r="Z23" s="58" t="s">
        <v>32</v>
      </c>
      <c r="AA23" s="48" t="s">
        <v>13</v>
      </c>
      <c r="AB23" s="58" t="s">
        <v>37</v>
      </c>
      <c r="AC23" s="59" t="s">
        <v>57</v>
      </c>
      <c r="AD23" s="59" t="s">
        <v>58</v>
      </c>
      <c r="AE23" s="62" t="s">
        <v>83</v>
      </c>
      <c r="AF23" s="58" t="s">
        <v>84</v>
      </c>
      <c r="AG23" s="48" t="s">
        <v>85</v>
      </c>
      <c r="AH23" s="58" t="s">
        <v>86</v>
      </c>
      <c r="AI23" s="58" t="s">
        <v>87</v>
      </c>
      <c r="AJ23" s="66" t="s">
        <v>94</v>
      </c>
      <c r="AK23" s="66" t="s">
        <v>88</v>
      </c>
      <c r="AL23" s="66" t="s">
        <v>89</v>
      </c>
      <c r="AM23" s="66" t="s">
        <v>90</v>
      </c>
      <c r="AN23" s="66" t="s">
        <v>91</v>
      </c>
      <c r="AO23" s="66" t="s">
        <v>92</v>
      </c>
      <c r="AP23" s="66" t="s">
        <v>93</v>
      </c>
    </row>
    <row r="24" spans="1:53">
      <c r="B24" s="1" t="str">
        <f>IF(M24="","Hide","Show")</f>
        <v>Show</v>
      </c>
      <c r="C24" s="4" t="s">
        <v>48</v>
      </c>
      <c r="E24" s="13" t="str">
        <f>"""UICACS"","""",""SQL="",""2=DOCNUM"",""33041668"",""14=CUSTREF"",""8100002260"",""14=U_CUSTREF"",""8100002260"",""15=DOCDATE"",""12/2/2026"",""15=TAXDATE"",""12/2/2026"",""14=CARDCODE"",""CI0099-SGD"",""14=CARDNAME"",""SYNAPXE PTE. LTD."",""14=ITEMCODE"",""MSEP2-27348GLP"",""14=ITEMNAME"",""MS "&amp;"EXCEL 2024 SLNG LTSC"",""10=QUANTITY"",""25.000000"",""14=U_PONO"",""962456"",""15=U_PODATE"",""11/2/2026"",""10=U_TLINTCOS"",""0.000000"",""2=SLPCODE"",""127"",""14=SLPNAME"",""E0001-GH"",""14=MEMO"",""MANZY TOH GUAN HUI"",""14=CONTACTNAME"",""E-INVOICE(AP DIRECT)"",""10=LINETOTAL"",""4140"&amp;".000000"",""14=U_ENR"","""",""14=U_MSENR"",""S7138270"",""14=U_MSPCN"",""AD5A91AA"",""14=ADDRESS2"",""MUHAMMAD BIN BASHEER FEROZ_x000D_SYNAPXE PTE LTD 1 NORTH BUONA VISTA LINK #05-01 ELEMENTUM SINGAPORE 139691_x000D_MUHAMMAD BIN BASHEER FEROZ/ CLAIRE LI(84840522)_x000D_TEL: 81387224_x000D_FAX: "&amp;"_x000D_EMAIL: Feroz.Muhammad@synapxe.sg"""</f>
        <v>"UICACS","","SQL=","2=DOCNUM","33041668","14=CUSTREF","8100002260","14=U_CUSTREF","8100002260","15=DOCDATE","12/2/2026","15=TAXDATE","12/2/2026","14=CARDCODE","CI0099-SGD","14=CARDNAME","SYNAPXE PTE. LTD.","14=ITEMCODE","MSEP2-27348GLP","14=ITEMNAME","MS EXCEL 2024 SLNG LTSC","10=QUANTITY","25.000000","14=U_PONO","962456","15=U_PODATE","11/2/2026","10=U_TLINTCOS","0.000000","2=SLPCODE","127","14=SLPNAME","E0001-GH","14=MEMO","MANZY TOH GUAN HUI","14=CONTACTNAME","E-INVOICE(AP DIRECT)","10=LINETOTAL","4140.000000","14=U_ENR","","14=U_MSENR","S7138270","14=U_MSPCN","AD5A91AA","14=ADDRESS2","MUHAMMAD BIN BASHEER FEROZ_x000D_SYNAPXE PTE LTD 1 NORTH BUONA VISTA LINK #05-01 ELEMENTUM SINGAPORE 139691_x000D_MUHAMMAD BIN BASHEER FEROZ/ CLAIRE LI(84840522)_x000D_TEL: 81387224_x000D_FAX: _x000D_EMAIL: Feroz.Muhammad@synapxe.sg"</v>
      </c>
      <c r="K24" s="4">
        <f>MONTH(N24)</f>
        <v>2</v>
      </c>
      <c r="L24" s="4">
        <f>YEAR(N24)</f>
        <v>2026</v>
      </c>
      <c r="M24" s="4">
        <v>33041668</v>
      </c>
      <c r="N24" s="38">
        <v>46065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50" t="str">
        <f>"962456"</f>
        <v>962456</v>
      </c>
      <c r="T24" s="50">
        <v>46064</v>
      </c>
      <c r="U24" s="50" t="str">
        <f>"8100002260"</f>
        <v>8100002260</v>
      </c>
      <c r="V24" s="50">
        <v>46065</v>
      </c>
      <c r="W24" s="51">
        <f>SUM(N24-T24)</f>
        <v>1</v>
      </c>
      <c r="X24" s="65" t="str">
        <f>"MSEP2-27348GLP"</f>
        <v>MSEP2-27348GLP</v>
      </c>
      <c r="Y24" s="65" t="str">
        <f>"MS EXCEL 2024 SLNG LTSC"</f>
        <v>MS EXCEL 2024 SLNG LTSC</v>
      </c>
      <c r="Z24" s="65" t="str">
        <f>"MANZY TOH GUAN HUI"</f>
        <v>MANZY TOH GUAN HUI</v>
      </c>
      <c r="AA24" s="60">
        <v>25</v>
      </c>
      <c r="AB24" s="65" t="str">
        <f>"E-INVOICE(AP DIRECT)"</f>
        <v>E-INVOICE(AP DIRECT)</v>
      </c>
      <c r="AC24" s="37">
        <f>IFERROR(AD24/AA24,0)</f>
        <v>165.6</v>
      </c>
      <c r="AD24" s="37">
        <v>4140</v>
      </c>
      <c r="AE24" s="63" t="str">
        <f>"-"</f>
        <v>-</v>
      </c>
      <c r="AF24" s="37">
        <v>4140</v>
      </c>
      <c r="AG24" s="63" t="s">
        <v>95</v>
      </c>
      <c r="AH24" s="67" t="str">
        <f>"MUHAMMAD BIN BASHEER FEROZ_x000D_SYNAPXE PTE LTD 1 NORTH BUONA VISTA LINK #05-01 ELEMENTUM SINGAPORE 139691_x000D_MUHAMMAD BIN BASHEER FEROZ/ CLAIRE LI(84840522)_x000D_TEL: 81387224_x000D_FAX: _x000D_EMAIL: Feroz.Muhammad@synapxe.sg"</f>
        <v>MUHAMMAD BIN BASHEER FEROZ_x000D_SYNAPXE PTE LTD 1 NORTH BUONA VISTA LINK #05-01 ELEMENTUM SINGAPORE 139691_x000D_MUHAMMAD BIN BASHEER FEROZ/ CLAIRE LI(84840522)_x000D_TEL: 81387224_x000D_FAX: _x000D_EMAIL: Feroz.Muhammad@synapxe.sg</v>
      </c>
      <c r="AI24" s="18"/>
      <c r="AJ24" s="63" t="s">
        <v>96</v>
      </c>
      <c r="AK24" s="4" t="str">
        <f>"MSEP2-27348GLP"</f>
        <v>MSEP2-27348GLP</v>
      </c>
      <c r="AL24" s="4" t="str">
        <f>"MS EXCEL 2024 SLNG LTSC"</f>
        <v>MS EXCEL 2024 SLNG LTSC</v>
      </c>
      <c r="AM24" s="4" t="str">
        <f>"-"</f>
        <v>-</v>
      </c>
      <c r="AN24" s="4" t="str">
        <f>"-"</f>
        <v>-</v>
      </c>
      <c r="AO24" s="4" t="str">
        <f>"-"</f>
        <v>-</v>
      </c>
      <c r="AP24" s="4" t="str">
        <f>"-"</f>
        <v>-</v>
      </c>
    </row>
    <row r="25" spans="1:53" hidden="1">
      <c r="B25" s="1" t="str">
        <f>IF(M25="","Hide","Show")</f>
        <v>Hide</v>
      </c>
      <c r="C25" s="4" t="s">
        <v>49</v>
      </c>
      <c r="E25" s="13" t="str">
        <f>""</f>
        <v/>
      </c>
      <c r="M25" s="4" t="str">
        <f>""</f>
        <v/>
      </c>
      <c r="N25" s="38" t="str">
        <f>""</f>
        <v/>
      </c>
      <c r="O25" s="4" t="str">
        <f>""</f>
        <v/>
      </c>
      <c r="P25" s="4"/>
      <c r="Q25" s="4" t="str">
        <f>""</f>
        <v/>
      </c>
      <c r="R25" s="4" t="str">
        <f>""</f>
        <v/>
      </c>
      <c r="T25" s="45" t="str">
        <f>""</f>
        <v/>
      </c>
      <c r="U25" s="45" t="str">
        <f>""</f>
        <v/>
      </c>
      <c r="V25" s="52"/>
      <c r="W25" s="51"/>
      <c r="X25" s="4" t="str">
        <f>""</f>
        <v/>
      </c>
      <c r="Y25" s="4" t="str">
        <f>""</f>
        <v/>
      </c>
      <c r="Z25" s="4" t="str">
        <f>""</f>
        <v/>
      </c>
      <c r="AA25" s="60" t="str">
        <f>""</f>
        <v/>
      </c>
      <c r="AB25" s="4" t="str">
        <f>""</f>
        <v/>
      </c>
      <c r="AC25" s="37">
        <f>IFERROR(AD25/AA25,0)</f>
        <v>0</v>
      </c>
      <c r="AD25" s="37" t="str">
        <f>""</f>
        <v/>
      </c>
      <c r="AE25" s="63"/>
      <c r="AF25" s="18"/>
      <c r="AG25" s="63"/>
      <c r="AH25" s="18" t="str">
        <f>""</f>
        <v/>
      </c>
      <c r="AI25" s="18"/>
      <c r="AJ25" s="63"/>
      <c r="AK25" s="18"/>
      <c r="AL25" s="5" t="str">
        <f>""</f>
        <v/>
      </c>
      <c r="AM25" s="4" t="str">
        <f>""</f>
        <v/>
      </c>
    </row>
    <row r="26" spans="1:53" hidden="1">
      <c r="B26" s="1" t="str">
        <f>IF(M26="","Hide","Show")</f>
        <v>Hide</v>
      </c>
      <c r="C26" s="4" t="s">
        <v>50</v>
      </c>
      <c r="E26" s="13" t="str">
        <f>""</f>
        <v/>
      </c>
      <c r="M26" s="4" t="str">
        <f>""</f>
        <v/>
      </c>
      <c r="N26" s="38" t="str">
        <f>""</f>
        <v/>
      </c>
      <c r="O26" s="4" t="str">
        <f>""</f>
        <v/>
      </c>
      <c r="P26" s="4"/>
      <c r="Q26" s="4" t="str">
        <f>""</f>
        <v/>
      </c>
      <c r="R26" s="4" t="str">
        <f>""</f>
        <v/>
      </c>
      <c r="T26" s="45" t="str">
        <f>""</f>
        <v/>
      </c>
      <c r="U26" s="45" t="str">
        <f>""</f>
        <v/>
      </c>
      <c r="V26" s="52"/>
      <c r="W26" s="51"/>
      <c r="X26" s="4" t="str">
        <f>""</f>
        <v/>
      </c>
      <c r="Y26" s="4" t="str">
        <f>""</f>
        <v/>
      </c>
      <c r="Z26" s="4" t="str">
        <f>""</f>
        <v/>
      </c>
      <c r="AA26" s="60" t="str">
        <f>""</f>
        <v/>
      </c>
      <c r="AB26" s="4" t="str">
        <f>""</f>
        <v/>
      </c>
      <c r="AC26" s="37">
        <f>IFERROR(AD26/AA26,0)</f>
        <v>0</v>
      </c>
      <c r="AD26" s="37" t="str">
        <f>""</f>
        <v/>
      </c>
      <c r="AE26" s="63"/>
      <c r="AF26" s="18"/>
      <c r="AG26" s="63"/>
      <c r="AH26" s="18"/>
      <c r="AI26" s="18"/>
      <c r="AJ26" s="63"/>
      <c r="AK26" s="18"/>
      <c r="AL26" s="5" t="str">
        <f>""</f>
        <v/>
      </c>
      <c r="AM26" s="4" t="str">
        <f>""</f>
        <v/>
      </c>
    </row>
    <row r="27" spans="1:53">
      <c r="M27" s="69"/>
      <c r="N27" s="70"/>
      <c r="O27" s="4"/>
      <c r="R27" s="69"/>
      <c r="T27" s="50"/>
      <c r="V27" s="50"/>
      <c r="W27" s="51"/>
      <c r="AC27" s="37"/>
      <c r="AD27" s="37"/>
      <c r="AF27" s="37"/>
      <c r="AH27" s="71"/>
      <c r="AJ27" s="63"/>
      <c r="AL27" s="5"/>
      <c r="AN27" s="21"/>
      <c r="AO27" s="21"/>
    </row>
    <row r="28" spans="1:53">
      <c r="AW28" s="16"/>
    </row>
    <row r="29" spans="1:53">
      <c r="AX29" s="16"/>
    </row>
    <row r="30" spans="1:53">
      <c r="AY30" s="16"/>
    </row>
    <row r="31" spans="1:53">
      <c r="AZ31" s="16"/>
    </row>
    <row r="32" spans="1:53">
      <c r="BA32" s="16"/>
    </row>
    <row r="33" spans="54:62">
      <c r="BB33" s="16"/>
    </row>
    <row r="34" spans="54:62">
      <c r="BC34" s="16"/>
    </row>
    <row r="35" spans="54:62">
      <c r="BD35" s="16"/>
    </row>
    <row r="36" spans="54:62">
      <c r="BE36" s="16"/>
    </row>
    <row r="37" spans="54:62">
      <c r="BF37" s="16"/>
    </row>
    <row r="38" spans="54:62">
      <c r="BG38" s="16"/>
    </row>
    <row r="39" spans="54:62">
      <c r="BH39" s="16"/>
    </row>
    <row r="40" spans="54:62">
      <c r="BI40" s="16"/>
    </row>
    <row r="41" spans="54:62">
      <c r="BJ41" s="16"/>
    </row>
  </sheetData>
  <sortState xmlns:xlrd2="http://schemas.microsoft.com/office/spreadsheetml/2017/richdata2" ref="M24:AP390">
    <sortCondition ref="Q24:Q392"/>
  </sortState>
  <mergeCells count="1">
    <mergeCell ref="M21:AM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workbookViewId="0">
      <selection activeCell="E7" sqref="E7:F7"/>
    </sheetView>
  </sheetViews>
  <sheetFormatPr defaultRowHeight="14.4"/>
  <cols>
    <col min="1" max="1" width="8.77734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4.4"/>
  <cols>
    <col min="1" max="1" width="9.21875" hidden="1" customWidth="1"/>
    <col min="2" max="2" width="11.77734375" bestFit="1" customWidth="1"/>
    <col min="3" max="3" width="145" bestFit="1" customWidth="1"/>
    <col min="4" max="4" width="15.5546875" bestFit="1" customWidth="1"/>
    <col min="5" max="5" width="14.77734375" bestFit="1" customWidth="1"/>
    <col min="6" max="6" width="15.44140625" bestFit="1" customWidth="1"/>
    <col min="7" max="7" width="25.21875" bestFit="1" customWidth="1"/>
    <col min="8" max="8" width="13.5546875" bestFit="1" customWidth="1"/>
    <col min="9" max="9" width="19.21875" bestFit="1" customWidth="1"/>
    <col min="10" max="10" width="13.77734375" bestFit="1" customWidth="1"/>
    <col min="11" max="11" width="14.21875" bestFit="1" customWidth="1"/>
    <col min="12" max="12" width="11.44140625" bestFit="1" customWidth="1"/>
    <col min="13" max="13" width="11.77734375" bestFit="1" customWidth="1"/>
    <col min="14" max="14" width="15" bestFit="1" customWidth="1"/>
    <col min="15" max="15" width="12.5546875" bestFit="1" customWidth="1"/>
    <col min="16" max="16" width="9.77734375" bestFit="1" customWidth="1"/>
    <col min="17" max="17" width="8" bestFit="1" customWidth="1"/>
    <col min="18" max="18" width="9.77734375" bestFit="1" customWidth="1"/>
    <col min="19" max="19" width="12.2187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87.2">
      <c r="B5" t="s">
        <v>74</v>
      </c>
      <c r="C5" s="27" t="s">
        <v>54</v>
      </c>
    </row>
    <row r="7" spans="1:19" ht="187.2">
      <c r="C7" s="27" t="s">
        <v>56</v>
      </c>
    </row>
    <row r="9" spans="1:19" ht="187.2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4.4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190</v>
      </c>
    </row>
    <row r="4" spans="1:5">
      <c r="A4" s="68" t="s">
        <v>0</v>
      </c>
      <c r="B4" s="68" t="s">
        <v>6</v>
      </c>
      <c r="C4" s="68" t="s">
        <v>188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4.4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190</v>
      </c>
    </row>
    <row r="4" spans="1:5">
      <c r="A4" s="68" t="s">
        <v>0</v>
      </c>
      <c r="B4" s="68" t="s">
        <v>6</v>
      </c>
      <c r="C4" s="68" t="s">
        <v>188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4.4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137</v>
      </c>
      <c r="N24" s="68" t="s">
        <v>138</v>
      </c>
      <c r="O24" s="68" t="s">
        <v>139</v>
      </c>
      <c r="P24" s="68" t="s">
        <v>140</v>
      </c>
      <c r="Q24" s="68" t="s">
        <v>141</v>
      </c>
      <c r="R24" s="68" t="s">
        <v>142</v>
      </c>
      <c r="S24" s="68" t="s">
        <v>183</v>
      </c>
      <c r="T24" s="68" t="s">
        <v>143</v>
      </c>
      <c r="U24" s="68" t="s">
        <v>144</v>
      </c>
      <c r="V24" s="68" t="s">
        <v>145</v>
      </c>
      <c r="W24" s="68" t="s">
        <v>125</v>
      </c>
      <c r="X24" s="68" t="s">
        <v>146</v>
      </c>
      <c r="Y24" s="68" t="s">
        <v>147</v>
      </c>
      <c r="Z24" s="68" t="s">
        <v>148</v>
      </c>
      <c r="AA24" s="68" t="s">
        <v>149</v>
      </c>
      <c r="AB24" s="68" t="s">
        <v>150</v>
      </c>
      <c r="AC24" s="68" t="s">
        <v>126</v>
      </c>
      <c r="AD24" s="68" t="s">
        <v>151</v>
      </c>
      <c r="AE24" s="68" t="s">
        <v>152</v>
      </c>
      <c r="AF24" s="68" t="s">
        <v>151</v>
      </c>
      <c r="AG24" s="68" t="s">
        <v>95</v>
      </c>
      <c r="AH24" s="68" t="s">
        <v>153</v>
      </c>
      <c r="AJ24" s="68" t="s">
        <v>96</v>
      </c>
      <c r="AK24" s="68" t="s">
        <v>146</v>
      </c>
      <c r="AL24" s="68" t="s">
        <v>147</v>
      </c>
      <c r="AM24" s="68" t="s">
        <v>154</v>
      </c>
      <c r="AN24" s="68" t="s">
        <v>155</v>
      </c>
      <c r="AO24" s="68" t="s">
        <v>156</v>
      </c>
      <c r="AP24" s="68" t="s">
        <v>157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158</v>
      </c>
      <c r="N25" s="68" t="s">
        <v>159</v>
      </c>
      <c r="O25" s="68" t="s">
        <v>160</v>
      </c>
      <c r="Q25" s="68" t="s">
        <v>161</v>
      </c>
      <c r="R25" s="68" t="s">
        <v>162</v>
      </c>
      <c r="T25" s="68" t="s">
        <v>164</v>
      </c>
      <c r="U25" s="68" t="s">
        <v>163</v>
      </c>
      <c r="X25" s="68" t="s">
        <v>164</v>
      </c>
      <c r="Y25" s="68" t="s">
        <v>165</v>
      </c>
      <c r="Z25" s="68" t="s">
        <v>166</v>
      </c>
      <c r="AA25" s="68" t="s">
        <v>167</v>
      </c>
      <c r="AB25" s="68" t="s">
        <v>168</v>
      </c>
      <c r="AC25" s="68" t="s">
        <v>129</v>
      </c>
      <c r="AD25" s="68" t="s">
        <v>169</v>
      </c>
      <c r="AH25" s="68" t="s">
        <v>170</v>
      </c>
      <c r="AL25" s="68" t="s">
        <v>184</v>
      </c>
      <c r="AM25" s="68" t="s">
        <v>185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171</v>
      </c>
      <c r="N26" s="68" t="s">
        <v>172</v>
      </c>
      <c r="O26" s="68" t="s">
        <v>173</v>
      </c>
      <c r="Q26" s="68" t="s">
        <v>174</v>
      </c>
      <c r="R26" s="68" t="s">
        <v>175</v>
      </c>
      <c r="T26" s="68" t="s">
        <v>177</v>
      </c>
      <c r="U26" s="68" t="s">
        <v>176</v>
      </c>
      <c r="X26" s="68" t="s">
        <v>177</v>
      </c>
      <c r="Y26" s="68" t="s">
        <v>178</v>
      </c>
      <c r="Z26" s="68" t="s">
        <v>179</v>
      </c>
      <c r="AA26" s="68" t="s">
        <v>180</v>
      </c>
      <c r="AB26" s="68" t="s">
        <v>181</v>
      </c>
      <c r="AC26" s="68" t="s">
        <v>132</v>
      </c>
      <c r="AD26" s="68" t="s">
        <v>182</v>
      </c>
      <c r="AL26" s="68" t="s">
        <v>186</v>
      </c>
      <c r="AM26" s="68" t="s">
        <v>187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4.4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137</v>
      </c>
      <c r="N24" s="68" t="s">
        <v>138</v>
      </c>
      <c r="O24" s="68" t="s">
        <v>139</v>
      </c>
      <c r="P24" s="68" t="s">
        <v>140</v>
      </c>
      <c r="Q24" s="68" t="s">
        <v>141</v>
      </c>
      <c r="R24" s="68" t="s">
        <v>142</v>
      </c>
      <c r="S24" s="68" t="s">
        <v>183</v>
      </c>
      <c r="T24" s="68" t="s">
        <v>143</v>
      </c>
      <c r="U24" s="68" t="s">
        <v>144</v>
      </c>
      <c r="V24" s="68" t="s">
        <v>145</v>
      </c>
      <c r="W24" s="68" t="s">
        <v>125</v>
      </c>
      <c r="X24" s="68" t="s">
        <v>146</v>
      </c>
      <c r="Y24" s="68" t="s">
        <v>147</v>
      </c>
      <c r="Z24" s="68" t="s">
        <v>148</v>
      </c>
      <c r="AA24" s="68" t="s">
        <v>149</v>
      </c>
      <c r="AB24" s="68" t="s">
        <v>150</v>
      </c>
      <c r="AC24" s="68" t="s">
        <v>126</v>
      </c>
      <c r="AD24" s="68" t="s">
        <v>151</v>
      </c>
      <c r="AE24" s="68" t="s">
        <v>152</v>
      </c>
      <c r="AF24" s="68" t="s">
        <v>151</v>
      </c>
      <c r="AG24" s="68" t="s">
        <v>95</v>
      </c>
      <c r="AH24" s="68" t="s">
        <v>153</v>
      </c>
      <c r="AJ24" s="68" t="s">
        <v>96</v>
      </c>
      <c r="AK24" s="68" t="s">
        <v>146</v>
      </c>
      <c r="AL24" s="68" t="s">
        <v>147</v>
      </c>
      <c r="AM24" s="68" t="s">
        <v>154</v>
      </c>
      <c r="AN24" s="68" t="s">
        <v>155</v>
      </c>
      <c r="AO24" s="68" t="s">
        <v>156</v>
      </c>
      <c r="AP24" s="68" t="s">
        <v>157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158</v>
      </c>
      <c r="N25" s="68" t="s">
        <v>159</v>
      </c>
      <c r="O25" s="68" t="s">
        <v>160</v>
      </c>
      <c r="Q25" s="68" t="s">
        <v>161</v>
      </c>
      <c r="R25" s="68" t="s">
        <v>162</v>
      </c>
      <c r="T25" s="68" t="s">
        <v>164</v>
      </c>
      <c r="U25" s="68" t="s">
        <v>163</v>
      </c>
      <c r="X25" s="68" t="s">
        <v>164</v>
      </c>
      <c r="Y25" s="68" t="s">
        <v>165</v>
      </c>
      <c r="Z25" s="68" t="s">
        <v>166</v>
      </c>
      <c r="AA25" s="68" t="s">
        <v>167</v>
      </c>
      <c r="AB25" s="68" t="s">
        <v>168</v>
      </c>
      <c r="AC25" s="68" t="s">
        <v>129</v>
      </c>
      <c r="AD25" s="68" t="s">
        <v>169</v>
      </c>
      <c r="AH25" s="68" t="s">
        <v>170</v>
      </c>
      <c r="AL25" s="68" t="s">
        <v>184</v>
      </c>
      <c r="AM25" s="68" t="s">
        <v>185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171</v>
      </c>
      <c r="N26" s="68" t="s">
        <v>172</v>
      </c>
      <c r="O26" s="68" t="s">
        <v>173</v>
      </c>
      <c r="Q26" s="68" t="s">
        <v>174</v>
      </c>
      <c r="R26" s="68" t="s">
        <v>175</v>
      </c>
      <c r="T26" s="68" t="s">
        <v>177</v>
      </c>
      <c r="U26" s="68" t="s">
        <v>176</v>
      </c>
      <c r="X26" s="68" t="s">
        <v>177</v>
      </c>
      <c r="Y26" s="68" t="s">
        <v>178</v>
      </c>
      <c r="Z26" s="68" t="s">
        <v>179</v>
      </c>
      <c r="AA26" s="68" t="s">
        <v>180</v>
      </c>
      <c r="AB26" s="68" t="s">
        <v>181</v>
      </c>
      <c r="AC26" s="68" t="s">
        <v>132</v>
      </c>
      <c r="AD26" s="68" t="s">
        <v>182</v>
      </c>
      <c r="AL26" s="68" t="s">
        <v>186</v>
      </c>
      <c r="AM26" s="68" t="s">
        <v>187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EE7C-C7F7-4FDE-B7D6-0B99CA79BA8C}">
  <dimension ref="A1:E13"/>
  <sheetViews>
    <sheetView workbookViewId="0"/>
  </sheetViews>
  <sheetFormatPr defaultRowHeight="14.4"/>
  <sheetData>
    <row r="1" spans="1:5">
      <c r="A1" s="68" t="s">
        <v>192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190</v>
      </c>
    </row>
    <row r="4" spans="1:5">
      <c r="A4" s="68" t="s">
        <v>0</v>
      </c>
      <c r="B4" s="68" t="s">
        <v>6</v>
      </c>
      <c r="C4" s="68" t="s">
        <v>188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W7NMRASTWERA-503339820-255374</_dlc_DocId>
    <_dlc_DocIdUrl xmlns="d728151f-8725-4358-a768-6e09303cb2ce">
      <Url>https://uicasiancomputerservices.sharepoint.com/sites/FS_Operations/_layouts/15/DocIdRedir.aspx?ID=W7NMRASTWERA-503339820-255374</Url>
      <Description>W7NMRASTWERA-503339820-255374</Description>
    </_dlc_DocIdUrl>
  </documentManagement>
</p:properties>
</file>

<file path=customXml/itemProps1.xml><?xml version="1.0" encoding="utf-8"?>
<ds:datastoreItem xmlns:ds="http://schemas.openxmlformats.org/officeDocument/2006/customXml" ds:itemID="{9287B5BA-898E-4396-B6FD-8CAF096CA119}"/>
</file>

<file path=customXml/itemProps2.xml><?xml version="1.0" encoding="utf-8"?>
<ds:datastoreItem xmlns:ds="http://schemas.openxmlformats.org/officeDocument/2006/customXml" ds:itemID="{DF091D10-0811-405D-A0ED-77F632B6FDE0}"/>
</file>

<file path=customXml/itemProps3.xml><?xml version="1.0" encoding="utf-8"?>
<ds:datastoreItem xmlns:ds="http://schemas.openxmlformats.org/officeDocument/2006/customXml" ds:itemID="{BF4E5924-014C-4167-AFE2-238F65AA974F}"/>
</file>

<file path=customXml/itemProps4.xml><?xml version="1.0" encoding="utf-8"?>
<ds:datastoreItem xmlns:ds="http://schemas.openxmlformats.org/officeDocument/2006/customXml" ds:itemID="{2F52BE4E-7BA5-42C1-B888-4C1E915878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2026-03-03T09:31:58Z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3197ad8b-42b2-4e17-b55e-7405aa32051c</vt:lpwstr>
  </property>
</Properties>
</file>