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8_{B053F863-AED5-4F5A-83EB-31B890D8A68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2" l="1"/>
  <c r="X26" i="2"/>
  <c r="X27" i="2"/>
  <c r="X28" i="2"/>
  <c r="X29" i="2"/>
  <c r="X24" i="2"/>
  <c r="E24" i="2"/>
  <c r="K24" i="2"/>
  <c r="L24" i="2"/>
  <c r="O24" i="2"/>
  <c r="P24" i="2"/>
  <c r="R24" i="2"/>
  <c r="S24" i="2"/>
  <c r="T24" i="2"/>
  <c r="U24" i="2"/>
  <c r="Y24" i="2"/>
  <c r="Z24" i="2"/>
  <c r="AA24" i="2"/>
  <c r="AC24" i="2"/>
  <c r="AE24" i="2"/>
  <c r="AH24" i="2"/>
  <c r="AI24" i="2"/>
  <c r="E25" i="2"/>
  <c r="K25" i="2"/>
  <c r="L25" i="2"/>
  <c r="O25" i="2"/>
  <c r="P25" i="2"/>
  <c r="R25" i="2"/>
  <c r="S25" i="2"/>
  <c r="T25" i="2"/>
  <c r="U25" i="2"/>
  <c r="Y25" i="2"/>
  <c r="Z25" i="2"/>
  <c r="AA25" i="2"/>
  <c r="AC25" i="2"/>
  <c r="AE25" i="2"/>
  <c r="AH25" i="2"/>
  <c r="AI25" i="2"/>
  <c r="E26" i="2"/>
  <c r="K26" i="2"/>
  <c r="L26" i="2"/>
  <c r="O26" i="2"/>
  <c r="P26" i="2"/>
  <c r="R26" i="2"/>
  <c r="S26" i="2"/>
  <c r="T26" i="2"/>
  <c r="U26" i="2"/>
  <c r="Y26" i="2"/>
  <c r="Z26" i="2"/>
  <c r="AA26" i="2"/>
  <c r="AC26" i="2"/>
  <c r="AE26" i="2"/>
  <c r="AH26" i="2"/>
  <c r="AI26" i="2"/>
  <c r="E27" i="2"/>
  <c r="K27" i="2"/>
  <c r="L27" i="2"/>
  <c r="O27" i="2"/>
  <c r="P27" i="2"/>
  <c r="R27" i="2"/>
  <c r="S27" i="2"/>
  <c r="T27" i="2"/>
  <c r="U27" i="2"/>
  <c r="Y27" i="2"/>
  <c r="Z27" i="2"/>
  <c r="AA27" i="2"/>
  <c r="AC27" i="2"/>
  <c r="AE27" i="2"/>
  <c r="AH27" i="2"/>
  <c r="AI27" i="2"/>
  <c r="E28" i="2"/>
  <c r="K28" i="2"/>
  <c r="L28" i="2"/>
  <c r="O28" i="2"/>
  <c r="Q28" i="2"/>
  <c r="R28" i="2"/>
  <c r="S28" i="2"/>
  <c r="T28" i="2"/>
  <c r="Y28" i="2"/>
  <c r="Z28" i="2"/>
  <c r="AA28" i="2"/>
  <c r="AB28" i="2"/>
  <c r="AC28" i="2"/>
  <c r="AE28" i="2"/>
  <c r="AF28" i="2"/>
  <c r="AG28" i="2"/>
  <c r="E29" i="2"/>
  <c r="K29" i="2"/>
  <c r="L29" i="2"/>
  <c r="O29" i="2"/>
  <c r="Q29" i="2"/>
  <c r="R29" i="2"/>
  <c r="S29" i="2"/>
  <c r="T29" i="2"/>
  <c r="Y29" i="2"/>
  <c r="Z29" i="2"/>
  <c r="AA29" i="2"/>
  <c r="AB29" i="2"/>
  <c r="AC29" i="2"/>
  <c r="AF29" i="2"/>
  <c r="AG29" i="2"/>
  <c r="D5" i="1"/>
  <c r="B9" i="17"/>
  <c r="B8" i="17"/>
  <c r="B7" i="17"/>
  <c r="E15" i="2"/>
  <c r="E14" i="2"/>
  <c r="H6" i="2"/>
  <c r="H5" i="2"/>
  <c r="H4" i="2"/>
  <c r="E2" i="2"/>
  <c r="D15" i="1"/>
  <c r="C13" i="1" s="1"/>
  <c r="E16" i="2" s="1"/>
  <c r="D14" i="1"/>
  <c r="D13" i="1"/>
  <c r="C12" i="1"/>
  <c r="C11" i="1"/>
  <c r="C10" i="1"/>
  <c r="E13" i="2" s="1"/>
  <c r="C9" i="1"/>
  <c r="E11" i="2" s="1"/>
  <c r="C8" i="1"/>
  <c r="C5" i="1"/>
  <c r="E12" i="2" s="1"/>
  <c r="C4" i="1"/>
  <c r="C3" i="1"/>
  <c r="B26" i="2" l="1"/>
  <c r="B27" i="2"/>
  <c r="B25" i="2"/>
  <c r="D5" i="2"/>
  <c r="E5" i="2" s="1"/>
  <c r="I6" i="2"/>
  <c r="D6" i="2"/>
  <c r="D4" i="2"/>
  <c r="E4" i="2" s="1"/>
  <c r="I5" i="2"/>
  <c r="E6" i="2" l="1"/>
  <c r="B29" i="2" s="1"/>
  <c r="B28" i="2"/>
  <c r="B24" i="2"/>
</calcChain>
</file>

<file path=xl/sharedStrings.xml><?xml version="1.0" encoding="utf-8"?>
<sst xmlns="http://schemas.openxmlformats.org/spreadsheetml/2006/main" count="1096" uniqueCount="346">
  <si>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</si>
  <si>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</si>
  <si>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</si>
  <si>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</si>
  <si>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</si>
  <si>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</si>
  <si>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</si>
  <si>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</si>
  <si>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</si>
  <si>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</si>
  <si>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</si>
  <si>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</si>
  <si>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</si>
  <si>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</si>
  <si>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</si>
  <si>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</si>
  <si>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</si>
  <si>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</si>
  <si>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</si>
  <si>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</si>
  <si>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</si>
  <si>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</si>
  <si>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</si>
  <si>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</si>
  <si>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</si>
  <si>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</si>
  <si>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</si>
  <si>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</si>
  <si>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</si>
  <si>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</si>
  <si>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</si>
  <si>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</si>
  <si>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</si>
  <si>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</si>
  <si>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</si>
  <si>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</si>
  <si>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</si>
  <si>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</si>
  <si>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</si>
  <si>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</si>
  <si>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</si>
  <si>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</si>
  <si>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</si>
  <si>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</si>
  <si>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</si>
  <si>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</si>
  <si>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</si>
  <si>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</si>
  <si>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</si>
  <si>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</si>
  <si>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</si>
  <si>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</si>
  <si>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</si>
  <si>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</si>
  <si>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</si>
  <si>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</si>
  <si>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</si>
  <si>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</si>
  <si>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</si>
  <si>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</si>
  <si>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</si>
  <si>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</si>
  <si>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</si>
  <si>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</si>
  <si>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</si>
  <si>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</si>
  <si>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</si>
  <si>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</si>
  <si>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</si>
  <si>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</si>
  <si>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</si>
  <si>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</si>
  <si>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</si>
  <si>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</si>
  <si>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</si>
  <si>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</si>
  <si>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</si>
  <si>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</si>
  <si>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</si>
  <si>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</si>
  <si>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</si>
  <si>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</si>
  <si>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</si>
  <si>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</si>
  <si>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</si>
  <si>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</si>
  <si>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</si>
  <si>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</si>
  <si>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</si>
  <si>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</si>
  <si>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</si>
  <si>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</si>
  <si>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</si>
  <si>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</si>
  <si>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</si>
  <si>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</si>
  <si>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</si>
  <si>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</si>
  <si>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</si>
  <si>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</si>
  <si>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</si>
  <si>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</si>
  <si>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</si>
  <si>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</si>
  <si>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</si>
  <si>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</si>
  <si>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</si>
  <si>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</si>
  <si>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</si>
  <si>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</si>
  <si>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</si>
  <si>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</si>
  <si>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</si>
  <si>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</si>
  <si>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</si>
  <si>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</si>
  <si>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</si>
  <si>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</si>
  <si>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</si>
  <si>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</si>
  <si>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</si>
  <si>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</si>
  <si>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</si>
  <si>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</si>
  <si>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</si>
  <si>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</si>
  <si>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</si>
  <si>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</si>
  <si>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</si>
  <si>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</si>
  <si>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</si>
  <si>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</si>
  <si>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</si>
  <si>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</si>
  <si>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</si>
  <si>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</si>
  <si>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</si>
  <si>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</si>
  <si>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</si>
  <si>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</si>
  <si>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</si>
  <si>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</si>
  <si>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</si>
  <si>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</si>
  <si>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</si>
  <si>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</si>
  <si>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</si>
  <si>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</si>
  <si>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</si>
  <si>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</si>
  <si>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</si>
  <si>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</si>
  <si>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</si>
  <si>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</si>
  <si>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</si>
  <si>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</si>
  <si>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</si>
  <si>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</si>
  <si>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</si>
  <si>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</si>
  <si>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</si>
  <si>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</si>
  <si>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</si>
  <si>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</si>
  <si>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</si>
  <si>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</si>
  <si>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</si>
  <si>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</si>
  <si>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</si>
  <si>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</si>
  <si>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</si>
  <si>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</si>
  <si>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</si>
  <si>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</si>
  <si>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</si>
  <si>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</si>
  <si>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</si>
  <si>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</si>
  <si>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</si>
  <si>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</si>
  <si>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</si>
  <si>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</si>
  <si>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</si>
  <si>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</si>
  <si>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</si>
  <si>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</si>
  <si>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</si>
  <si>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</si>
  <si>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</si>
  <si>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</si>
  <si>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</si>
  <si>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</si>
  <si>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</si>
  <si>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</si>
  <si>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</si>
  <si>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</si>
  <si>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</si>
  <si>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</si>
  <si>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</si>
  <si>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</si>
  <si>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</si>
  <si>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</si>
  <si>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</si>
  <si>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</si>
  <si>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</si>
  <si>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</si>
  <si>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</si>
  <si>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</si>
  <si>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</si>
  <si>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</si>
  <si>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</si>
  <si>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</si>
  <si>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</si>
  <si>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</si>
  <si>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</si>
  <si>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</si>
  <si>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</si>
  <si>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</si>
  <si>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</si>
  <si>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</si>
  <si>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</si>
  <si>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</si>
  <si>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</si>
  <si>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</si>
  <si>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</si>
  <si>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</si>
  <si>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</si>
  <si>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</si>
  <si>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</si>
  <si>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</si>
  <si>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</si>
  <si>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</si>
  <si>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</si>
  <si>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</si>
  <si>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=MONTH(N28)</t>
  </si>
  <si>
    <t>=YEAR(N28)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</si>
  <si>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</si>
  <si>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</si>
  <si>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</si>
  <si>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</si>
  <si>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</si>
  <si>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</si>
  <si>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</si>
  <si>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=IFERROR(NF($E28,"U_PODate"),"-")</t>
  </si>
  <si>
    <t>=IFERROR(NF($E28,"DocDate"),"-")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</si>
  <si>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</si>
  <si>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</si>
  <si>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</si>
  <si>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</si>
  <si>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</si>
  <si>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</si>
  <si>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=IFERROR(NF($E28,"U_BPurDisc"),"-")</t>
  </si>
  <si>
    <t>=IFERROR(NF($E28,"ADDRESS2"),"-")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</si>
  <si>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</si>
  <si>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</si>
  <si>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</si>
  <si>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</si>
  <si>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</si>
  <si>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</si>
  <si>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</si>
  <si>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</si>
  <si>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</si>
  <si>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</si>
  <si>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</si>
  <si>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</si>
  <si>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</si>
  <si>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</si>
  <si>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=IFERROR(NF($E29,"U_PODate"),"-")</t>
  </si>
  <si>
    <t>=IFERROR(NF($E29,"DocDate"),"-")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</si>
  <si>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</si>
  <si>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</si>
  <si>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</si>
  <si>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</si>
  <si>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</si>
  <si>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</si>
  <si>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</si>
  <si>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</si>
  <si>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</si>
  <si>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</si>
  <si>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</si>
  <si>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</si>
  <si>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</si>
  <si>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</si>
  <si>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</si>
  <si>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</si>
  <si>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</si>
  <si>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</si>
  <si>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</si>
  <si>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</si>
  <si>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</si>
  <si>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</si>
  <si>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</si>
  <si>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</si>
  <si>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</si>
  <si>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</si>
  <si>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</si>
  <si>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</si>
  <si>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</si>
  <si>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</si>
  <si>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</si>
  <si>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</si>
  <si>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</si>
  <si>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</si>
  <si>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</si>
  <si>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</si>
  <si>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</si>
  <si>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</si>
  <si>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=IFERROR(NF($E31,"LINETOTAL"),"-")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</si>
  <si>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</si>
  <si>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</si>
  <si>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</si>
  <si>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</si>
  <si>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</si>
  <si>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</si>
  <si>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</si>
  <si>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</si>
  <si>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</si>
  <si>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</si>
  <si>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</si>
  <si>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</si>
  <si>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</si>
  <si>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=SUM(N28-V28)</t>
  </si>
  <si>
    <t>=IFERROR(AE28/AB28,0)</t>
  </si>
  <si>
    <t>=IFERROR(NF($E29,"U_PONO"),"-")</t>
  </si>
  <si>
    <t>=SUM(N29-V29)</t>
  </si>
  <si>
    <t>=IFERROR(AE29/AB29,0)</t>
  </si>
  <si>
    <t>=IFERROR(NF($E30,"U_PONO"),"-")</t>
  </si>
  <si>
    <t>=IFERROR(AE30/AB30,0)</t>
  </si>
  <si>
    <t>=IFERROR(NF($E31,"U_PONO"),"-")</t>
  </si>
  <si>
    <t>=IFERROR(AE31/AB31,0)</t>
  </si>
  <si>
    <t>="01/11/2025"</t>
  </si>
  <si>
    <t>="30/11/2025"</t>
  </si>
  <si>
    <t>="""UICACS"","""",""SQL="",""2=DOCNUM"",""33040906"",""14=CUSTREF"",""7570000823"",""14=U_CUSTREF"",""7570000823"",""15=DOCDATE"",""24/11/2025"",""15=TAXDATE"",""24/11/2025"",""14=CARDCODE"",""CN0026-SGD"",""14=CARDNAME"",""NATIONAL HEALTHCARE GROUP PTE LTD"",""14=ITEMCODE"",""MS065-03452GLP"","&amp;"""14=ITEMNAME"",""MS EXCEL SNGL LSA"",""10=QUANTITY"",""6.000000"",""14=U_PONO"",""960936"",""15=U_PODATE"",""21/11/2025"",""10=U_TLINTCOS"",""0.000000"",""2=SLPCODE"",""127"",""14=SLPNAME"",""E0001-GH"",""14=MEMO"",""MANZY TOH GUAN HUI"",""14=CONTACTNAME"",""E-INVOICE(AP DIRECT)"",""10=LINE"&amp;"TOTAL"",""1652.040000"",""14=U_ENR"","""",""14=U_MSENR"",""S7138270"",""14=U_MSPCN"",""45018483"",""14=ADDRESS2"",""RANDY FOO_x000D_NATIONAL HEALTHCARE GROUP PTE LTD 3 FUSIONOPOLIS LINK, #03-08, NEXUS@ONE-NORTH, SINGAPORE 138543_x000D_RANDY FOO_x000D_TEL: _x000D_FAX: _x000D_EMAIL: RANDY.FOO@SYNAPXE.SG"""</t>
  </si>
  <si>
    <t>="""UICACS"","""",""SQL="",""2=DOCNUM"",""33040907"",""14=CUSTREF"",""7574001495"",""14=U_CUSTREF"",""7574001495"",""15=DOCDATE"",""24/11/2025"",""15=TAXDATE"",""24/11/2025"",""14=CARDCODE"",""CN0170-SGD"",""14=CARDNAME"",""NATIONAL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LTD"",""14=ITEMCODE"",""MS059-037"&amp;"15GLP"",""14=ITEMNAME"",""MS WORD SNGL LSA"",""10=QUANTITY"",""6.000000"",""14=U_PONO"",""960887"",""15=U_PODATE"",""19/11/2025"",""10=U_TLINTCOS"",""0.000000"",""2=SLPCODE"",""127"",""14=SLPNAME"",""E0001-GH"",""14=MEMO"",""MANZY TOH GUAN HUI"",""14=CONTACTNAME"",""FINANCE DEPARTMENT"",""10="&amp;"LINETOTAL"",""1652.040000"",""14=U_ENR"","""",""14=U_MSENR"",""S7138270"",""14=U_MSPCN"",""45018483"",""14=ADDRESS2"",""RANDY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t>
  </si>
  <si>
    <t>="""UICACS"","""",""SQL="",""2=DOCNUM"",""33040907"",""14=CUSTREF"",""7574001495"",""14=U_CUSTREF"",""7574001495"",""15=DOCDATE"",""24/11/2025"",""15=TAXDATE"",""24/11/2025"",""14=CARDCODE"",""CN0170-SGD"",""14=CARDNAME"",""NATIONAL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LTD"",""14=ITEMCODE"",""MS065-034"&amp;"52GLP"",""14=ITEMNAME"",""MS EXCEL SNGL LSA"",""10=QUANTITY"",""6.000000"",""14=U_PONO"",""960887"",""15=U_PODATE"",""19/11/2025"",""10=U_TLINTCOS"",""0.000000"",""2=SLPCODE"",""127"",""14=SLPNAME"",""E0001-GH"",""14=MEMO"",""MANZY TOH GUAN HUI"",""14=CONTACTNAME"",""FINANCE DEPARTMENT"",""10"&amp;"=LINETOTAL"",""1652.040000"",""14=U_ENR"","""",""14=U_MSENR"",""S7138270"",""14=U_MSPCN"",""45018483"",""14=ADDRESS2"",""RANDY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t>
  </si>
  <si>
    <t>="""UICACS"","""",""SQL="",""2=DOCNUM"",""33040964"",""14=CUSTREF"",""7567009670"",""14=U_CUSTREF"",""7567009670"",""15=DOCDATE"",""28/11/2025"",""15=TAXDATE"",""28/11/2025"",""14=CARDCODE"",""CN0384-SGD"",""14=CARDNAME"",""NG TENG FONG GENERAL HOSPITAL"",""14=ITEMCODE"",""MS9EM-00259GLP"",""14="&amp;"ITEMNAME"",""MS WIN SERVER STANDARD CORE SLNG LSA 16L"",""10=QUANTITY"",""4.000000"",""14=U_PONO"",""ESU961058"",""15=U_PODATE"",""27/11/2025"",""10=U_TLINTCOS"",""0.000000"",""2=SLPCODE"",""101"",""14=SLPNAME"",""E0001-MM"",""14=MEMO"",""MELIZA MARQUEZ"",""14=CONTACTNAME"",""E-INVOICE (A"&amp;"P DIRECT)"",""10=LINETOTAL"",""7048.360000"",""14=U_ENR"","""",""14=U_MSENR"",""S7138270"",""14=U_MSPCN"",""BB5B28CB"",""14=ADDRESS2"",""LIM CHONG GEE_x000D_NG TENG FONG GENERAL HOSPITAL NO 1 JURONG EAST STREET 21  SINGAPORE 609606_x000D_Lim Chong Gee_x000D_TEL: 88871685_x000D_FAX: _x000D_EMAIL: lim_chon"&amp;"g_gee@nuhs.edu.sg"""</t>
  </si>
  <si>
    <t>="""UICACS"","""",""SQL="",""2=DOCNUM"",""33040964"",""14=CUSTREF"",""7567009670"",""14=U_CUSTREF"",""7567009670"",""15=DOCDATE"",""28/11/2025"",""15=TAXDATE"",""28/11/2025"",""14=CARDCODE"",""CN0384-SGD"",""14=CARDNAME"",""NG TENG FONG GENERAL HOSPITAL"",""14=ITEMCODE"",""MS7JQ-00353GLP"",""14="&amp;"ITEMNAME"",""MS SQL SERVER ENTERPRISE CORE SLNG LSA 2L"",""10=QUANTITY"",""4.000000"",""14=U_PONO"",""ESU961058"",""15=U_PODATE"",""27/11/2025"",""10=U_TLINTCOS"",""0.000000"",""2=SLPCODE"",""101"",""14=SLPNAME"",""E0001-MM"",""14=MEMO"",""MELIZA MARQUEZ"",""14=CONTACTNAME"",""E-INVOICE ("&amp;"AP DIRECT)"",""10=LINETOTAL"",""90767.360000"",""14=U_ENR"","""",""14=U_MSENR"",""S7138270"",""14=U_MSPCN"",""BB5B28CB"",""14=ADDRESS2"",""LIM CHONG GEE_x000D_NG TENG FONG GENERAL HOSPITAL NO 1 JURONG EAST STREET 21  SINGAPORE 609606_x000D_Lim Chong Gee_x000D_TEL: 88871685_x000D_FAX: _x000D_EMAIL: lim_ch"&amp;"ong_gee@nuhs.edu.sg"""</t>
  </si>
  <si>
    <t>=IFERROR(NF($E30,"U_PODATE"),"-")</t>
  </si>
  <si>
    <t>=IFERROR(NF($E31,"U_PODATE"),"-")</t>
  </si>
  <si>
    <t>=SUBTOTAL(9,AD24:AD32)</t>
  </si>
  <si>
    <t>=SUBTOTAL(9,AE24:AE32)</t>
  </si>
  <si>
    <t xml:space="preserve">UIC PO </t>
  </si>
  <si>
    <t>NIL</t>
  </si>
  <si>
    <t>LICENSE WITH SA</t>
  </si>
  <si>
    <t>1.12.2025</t>
  </si>
  <si>
    <t>31.03.2028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</si>
</sst>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[$-14809]d/m/yyyy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14" fontId="0" fillId="2" borderId="0" xfId="0" applyNumberFormat="1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6" borderId="0" xfId="0" applyNumberFormat="1" applyFill="1" applyAlignment="1">
      <alignment horizontal="left" vertical="top"/>
    </xf>
    <xf numFmtId="14" fontId="4" fillId="0" borderId="0" xfId="1" applyNumberFormat="1" applyFont="1" applyAlignment="1">
      <alignment horizontal="left" vertical="top"/>
    </xf>
    <xf numFmtId="14" fontId="11" fillId="3" borderId="0" xfId="0" applyNumberFormat="1" applyFont="1" applyFill="1" applyAlignment="1">
      <alignment horizontal="center" vertical="center"/>
    </xf>
    <xf numFmtId="168" fontId="0" fillId="0" borderId="0" xfId="0" applyNumberFormat="1" applyAlignment="1">
      <alignment horizontal="left" vertical="top"/>
    </xf>
    <xf numFmtId="14" fontId="0" fillId="0" borderId="0" xfId="0" applyNumberFormat="1" applyAlignment="1" applyProtection="1">
      <alignment horizontal="center" vertical="top"/>
      <protection locked="0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6" borderId="0" xfId="0" applyNumberFormat="1" applyFill="1" applyAlignment="1">
      <alignment horizontal="left"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"01/11/2025"</f>
        <v>01/11/2025</v>
      </c>
    </row>
    <row r="4" spans="1:6">
      <c r="A4" s="1" t="s">
        <v>0</v>
      </c>
      <c r="B4" s="4" t="s">
        <v>6</v>
      </c>
      <c r="C4" s="5" t="str">
        <f>"30/11/2025"</f>
        <v>30/11/2025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01/Nov/2025..30/Nov/2025</v>
      </c>
    </row>
    <row r="9" spans="1:6">
      <c r="A9" s="1" t="s">
        <v>9</v>
      </c>
      <c r="C9" s="3" t="str">
        <f>TEXT($C$3,"yyyyMMdd") &amp; ".." &amp; TEXT($C$4,"yyyyMMdd")</f>
        <v>20251101..20251130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3214-C58D-472F-84E5-728BCF405B0B}">
  <dimension ref="A1:AT33"/>
  <sheetViews>
    <sheetView workbookViewId="0"/>
  </sheetViews>
  <sheetFormatPr defaultRowHeight="15"/>
  <sheetData>
    <row r="1" spans="1:46">
      <c r="A1" s="63" t="s">
        <v>308</v>
      </c>
      <c r="B1" s="63" t="s">
        <v>46</v>
      </c>
      <c r="C1" s="63" t="s">
        <v>7</v>
      </c>
      <c r="D1" s="63" t="s">
        <v>7</v>
      </c>
      <c r="E1" s="63" t="s">
        <v>7</v>
      </c>
      <c r="F1" s="63" t="s">
        <v>7</v>
      </c>
      <c r="G1" s="63" t="s">
        <v>7</v>
      </c>
      <c r="H1" s="63" t="s">
        <v>7</v>
      </c>
      <c r="I1" s="63" t="s">
        <v>7</v>
      </c>
      <c r="J1" s="63" t="s">
        <v>51</v>
      </c>
      <c r="K1" s="63" t="s">
        <v>18</v>
      </c>
      <c r="L1" s="63" t="s">
        <v>18</v>
      </c>
      <c r="O1" s="63" t="s">
        <v>18</v>
      </c>
      <c r="Q1" s="63" t="s">
        <v>18</v>
      </c>
      <c r="R1" s="63" t="s">
        <v>18</v>
      </c>
      <c r="S1" s="63" t="s">
        <v>18</v>
      </c>
      <c r="T1" s="63" t="s">
        <v>18</v>
      </c>
      <c r="V1" s="63" t="s">
        <v>18</v>
      </c>
      <c r="Y1" s="63" t="s">
        <v>7</v>
      </c>
      <c r="Z1" s="63" t="s">
        <v>7</v>
      </c>
      <c r="AA1" s="63" t="s">
        <v>18</v>
      </c>
      <c r="AB1" s="63" t="s">
        <v>18</v>
      </c>
      <c r="AC1" s="63" t="s">
        <v>18</v>
      </c>
      <c r="AJ1" s="63" t="s">
        <v>18</v>
      </c>
      <c r="AK1" s="63" t="s">
        <v>18</v>
      </c>
      <c r="AR1" s="63" t="s">
        <v>7</v>
      </c>
      <c r="AS1" s="63" t="s">
        <v>7</v>
      </c>
      <c r="AT1" s="63" t="s">
        <v>7</v>
      </c>
    </row>
    <row r="2" spans="1:46">
      <c r="A2" s="63" t="s">
        <v>7</v>
      </c>
      <c r="D2" s="63" t="s">
        <v>19</v>
      </c>
      <c r="E2" s="63" t="s">
        <v>108</v>
      </c>
    </row>
    <row r="3" spans="1:46">
      <c r="A3" s="63" t="s">
        <v>7</v>
      </c>
      <c r="D3" s="63" t="s">
        <v>22</v>
      </c>
      <c r="E3" s="63" t="s">
        <v>20</v>
      </c>
      <c r="F3" s="63" t="s">
        <v>21</v>
      </c>
      <c r="G3" s="63" t="s">
        <v>23</v>
      </c>
      <c r="H3" s="63" t="s">
        <v>47</v>
      </c>
      <c r="I3" s="63" t="s">
        <v>24</v>
      </c>
    </row>
    <row r="4" spans="1:46">
      <c r="A4" s="63" t="s">
        <v>7</v>
      </c>
      <c r="C4" s="63" t="s">
        <v>11</v>
      </c>
      <c r="D4" s="63" t="s">
        <v>109</v>
      </c>
      <c r="E4" s="63" t="s">
        <v>110</v>
      </c>
      <c r="F4" s="63" t="s">
        <v>96</v>
      </c>
      <c r="G4" s="63" t="s">
        <v>25</v>
      </c>
      <c r="H4" s="63" t="s">
        <v>111</v>
      </c>
    </row>
    <row r="5" spans="1:46">
      <c r="A5" s="63" t="s">
        <v>7</v>
      </c>
      <c r="C5" s="63" t="s">
        <v>10</v>
      </c>
      <c r="D5" s="63" t="s">
        <v>112</v>
      </c>
      <c r="E5" s="63" t="s">
        <v>113</v>
      </c>
      <c r="F5" s="63" t="s">
        <v>96</v>
      </c>
      <c r="G5" s="63" t="s">
        <v>25</v>
      </c>
      <c r="H5" s="63" t="s">
        <v>111</v>
      </c>
      <c r="I5" s="63" t="s">
        <v>114</v>
      </c>
    </row>
    <row r="6" spans="1:46">
      <c r="A6" s="63" t="s">
        <v>7</v>
      </c>
      <c r="C6" s="63" t="s">
        <v>41</v>
      </c>
      <c r="D6" s="63" t="s">
        <v>115</v>
      </c>
      <c r="E6" s="63" t="s">
        <v>116</v>
      </c>
      <c r="F6" s="63" t="s">
        <v>96</v>
      </c>
      <c r="G6" s="63" t="s">
        <v>25</v>
      </c>
      <c r="H6" s="63" t="s">
        <v>111</v>
      </c>
      <c r="I6" s="63" t="s">
        <v>117</v>
      </c>
    </row>
    <row r="7" spans="1:46">
      <c r="A7" s="63" t="s">
        <v>7</v>
      </c>
    </row>
    <row r="8" spans="1:46">
      <c r="A8" s="63" t="s">
        <v>7</v>
      </c>
    </row>
    <row r="9" spans="1:46">
      <c r="A9" s="63" t="s">
        <v>7</v>
      </c>
    </row>
    <row r="10" spans="1:46">
      <c r="A10" s="63" t="s">
        <v>7</v>
      </c>
    </row>
    <row r="11" spans="1:46">
      <c r="A11" s="63" t="s">
        <v>7</v>
      </c>
      <c r="C11" s="63" t="s">
        <v>27</v>
      </c>
      <c r="E11" s="63" t="s">
        <v>118</v>
      </c>
    </row>
    <row r="12" spans="1:46">
      <c r="A12" s="63" t="s">
        <v>7</v>
      </c>
      <c r="C12" s="63" t="s">
        <v>28</v>
      </c>
      <c r="E12" s="63" t="s">
        <v>119</v>
      </c>
    </row>
    <row r="13" spans="1:46">
      <c r="A13" s="63" t="s">
        <v>7</v>
      </c>
      <c r="C13" s="63" t="s">
        <v>42</v>
      </c>
      <c r="E13" s="63" t="s">
        <v>120</v>
      </c>
    </row>
    <row r="14" spans="1:46">
      <c r="A14" s="63" t="s">
        <v>7</v>
      </c>
      <c r="C14" s="63" t="s">
        <v>39</v>
      </c>
      <c r="E14" s="63" t="s">
        <v>121</v>
      </c>
    </row>
    <row r="15" spans="1:46">
      <c r="A15" s="63" t="s">
        <v>7</v>
      </c>
      <c r="C15" s="63" t="s">
        <v>43</v>
      </c>
      <c r="E15" s="63" t="s">
        <v>122</v>
      </c>
    </row>
    <row r="16" spans="1:46">
      <c r="A16" s="63" t="s">
        <v>7</v>
      </c>
      <c r="C16" s="63" t="s">
        <v>44</v>
      </c>
      <c r="E16" s="63" t="s">
        <v>123</v>
      </c>
    </row>
    <row r="17" spans="1:43">
      <c r="A17" s="63" t="s">
        <v>7</v>
      </c>
    </row>
    <row r="18" spans="1:43">
      <c r="A18" s="63" t="s">
        <v>7</v>
      </c>
    </row>
    <row r="21" spans="1:43">
      <c r="K21" s="63" t="s">
        <v>53</v>
      </c>
    </row>
    <row r="23" spans="1:43">
      <c r="E23" s="63" t="s">
        <v>29</v>
      </c>
      <c r="K23" s="63" t="s">
        <v>75</v>
      </c>
      <c r="L23" s="63" t="s">
        <v>76</v>
      </c>
      <c r="M23" s="63" t="s">
        <v>14</v>
      </c>
      <c r="N23" s="63" t="s">
        <v>16</v>
      </c>
      <c r="O23" s="63" t="s">
        <v>30</v>
      </c>
      <c r="P23" s="63" t="s">
        <v>33</v>
      </c>
      <c r="Q23" s="63" t="s">
        <v>77</v>
      </c>
      <c r="R23" s="63" t="s">
        <v>31</v>
      </c>
      <c r="S23" s="63" t="s">
        <v>38</v>
      </c>
      <c r="T23" s="63" t="s">
        <v>34</v>
      </c>
      <c r="U23" s="63" t="s">
        <v>17</v>
      </c>
      <c r="V23" s="63" t="s">
        <v>17</v>
      </c>
      <c r="W23" s="63" t="s">
        <v>79</v>
      </c>
      <c r="X23" s="63" t="s">
        <v>80</v>
      </c>
      <c r="Y23" s="63" t="s">
        <v>36</v>
      </c>
      <c r="Z23" s="63" t="s">
        <v>12</v>
      </c>
      <c r="AA23" s="63" t="s">
        <v>32</v>
      </c>
      <c r="AB23" s="63" t="s">
        <v>13</v>
      </c>
      <c r="AC23" s="63" t="s">
        <v>37</v>
      </c>
      <c r="AD23" s="63" t="s">
        <v>56</v>
      </c>
      <c r="AE23" s="63" t="s">
        <v>57</v>
      </c>
      <c r="AF23" s="63" t="s">
        <v>81</v>
      </c>
      <c r="AG23" s="63" t="s">
        <v>82</v>
      </c>
      <c r="AH23" s="63" t="s">
        <v>83</v>
      </c>
      <c r="AI23" s="63" t="s">
        <v>84</v>
      </c>
      <c r="AJ23" s="63" t="s">
        <v>85</v>
      </c>
      <c r="AK23" s="63" t="s">
        <v>86</v>
      </c>
      <c r="AL23" s="63" t="s">
        <v>87</v>
      </c>
      <c r="AM23" s="63" t="s">
        <v>88</v>
      </c>
      <c r="AN23" s="63" t="s">
        <v>89</v>
      </c>
      <c r="AO23" s="63" t="s">
        <v>90</v>
      </c>
      <c r="AP23" s="63" t="s">
        <v>91</v>
      </c>
      <c r="AQ23" s="63" t="s">
        <v>92</v>
      </c>
    </row>
    <row r="24" spans="1:43">
      <c r="B24" s="63" t="s">
        <v>124</v>
      </c>
      <c r="C24" s="63" t="s">
        <v>48</v>
      </c>
      <c r="E24" s="63" t="s">
        <v>125</v>
      </c>
      <c r="K24" s="63" t="s">
        <v>126</v>
      </c>
      <c r="L24" s="63" t="s">
        <v>127</v>
      </c>
      <c r="M24" s="63" t="s">
        <v>128</v>
      </c>
      <c r="N24" s="63" t="s">
        <v>129</v>
      </c>
      <c r="O24" s="63" t="s">
        <v>130</v>
      </c>
      <c r="P24" s="63" t="s">
        <v>131</v>
      </c>
      <c r="Q24" s="63" t="s">
        <v>78</v>
      </c>
      <c r="R24" s="63" t="s">
        <v>132</v>
      </c>
      <c r="S24" s="63" t="s">
        <v>133</v>
      </c>
      <c r="T24" s="63" t="s">
        <v>134</v>
      </c>
      <c r="U24" s="63" t="s">
        <v>309</v>
      </c>
      <c r="V24" s="63" t="s">
        <v>135</v>
      </c>
      <c r="W24" s="63" t="s">
        <v>136</v>
      </c>
      <c r="X24" s="63" t="s">
        <v>310</v>
      </c>
      <c r="Y24" s="63" t="s">
        <v>137</v>
      </c>
      <c r="Z24" s="63" t="s">
        <v>138</v>
      </c>
      <c r="AA24" s="63" t="s">
        <v>139</v>
      </c>
      <c r="AB24" s="63" t="s">
        <v>140</v>
      </c>
      <c r="AC24" s="63" t="s">
        <v>141</v>
      </c>
      <c r="AD24" s="63" t="s">
        <v>311</v>
      </c>
      <c r="AE24" s="63" t="s">
        <v>142</v>
      </c>
      <c r="AF24" s="63" t="s">
        <v>143</v>
      </c>
      <c r="AG24" s="63" t="s">
        <v>142</v>
      </c>
      <c r="AH24" s="63" t="s">
        <v>93</v>
      </c>
      <c r="AI24" s="63" t="s">
        <v>144</v>
      </c>
      <c r="AJ24" s="63" t="s">
        <v>78</v>
      </c>
      <c r="AK24" s="63" t="s">
        <v>94</v>
      </c>
      <c r="AL24" s="63" t="s">
        <v>137</v>
      </c>
      <c r="AM24" s="63" t="s">
        <v>138</v>
      </c>
      <c r="AN24" s="63" t="s">
        <v>145</v>
      </c>
      <c r="AO24" s="63" t="s">
        <v>146</v>
      </c>
      <c r="AP24" s="63" t="s">
        <v>147</v>
      </c>
      <c r="AQ24" s="63" t="s">
        <v>148</v>
      </c>
    </row>
    <row r="25" spans="1:43">
      <c r="A25" s="63" t="s">
        <v>184</v>
      </c>
      <c r="B25" s="63" t="s">
        <v>149</v>
      </c>
      <c r="C25" s="63" t="s">
        <v>48</v>
      </c>
      <c r="E25" s="63" t="s">
        <v>332</v>
      </c>
      <c r="K25" s="63" t="s">
        <v>188</v>
      </c>
      <c r="L25" s="63" t="s">
        <v>189</v>
      </c>
      <c r="M25" s="63" t="s">
        <v>151</v>
      </c>
      <c r="N25" s="63" t="s">
        <v>152</v>
      </c>
      <c r="O25" s="63" t="s">
        <v>153</v>
      </c>
      <c r="P25" s="63" t="s">
        <v>190</v>
      </c>
      <c r="Q25" s="63" t="s">
        <v>78</v>
      </c>
      <c r="R25" s="63" t="s">
        <v>154</v>
      </c>
      <c r="S25" s="63" t="s">
        <v>155</v>
      </c>
      <c r="T25" s="63" t="s">
        <v>157</v>
      </c>
      <c r="U25" s="63" t="s">
        <v>165</v>
      </c>
      <c r="V25" s="63" t="s">
        <v>191</v>
      </c>
      <c r="W25" s="63" t="s">
        <v>192</v>
      </c>
      <c r="X25" s="63" t="s">
        <v>315</v>
      </c>
      <c r="Y25" s="63" t="s">
        <v>156</v>
      </c>
      <c r="Z25" s="63" t="s">
        <v>158</v>
      </c>
      <c r="AA25" s="63" t="s">
        <v>159</v>
      </c>
      <c r="AB25" s="63" t="s">
        <v>160</v>
      </c>
      <c r="AC25" s="63" t="s">
        <v>161</v>
      </c>
      <c r="AD25" s="63" t="s">
        <v>312</v>
      </c>
      <c r="AE25" s="63" t="s">
        <v>162</v>
      </c>
      <c r="AF25" s="63" t="s">
        <v>193</v>
      </c>
      <c r="AG25" s="63" t="s">
        <v>162</v>
      </c>
      <c r="AH25" s="63" t="s">
        <v>93</v>
      </c>
      <c r="AI25" s="63" t="s">
        <v>163</v>
      </c>
      <c r="AJ25" s="63" t="s">
        <v>78</v>
      </c>
      <c r="AK25" s="63" t="s">
        <v>94</v>
      </c>
      <c r="AL25" s="63" t="s">
        <v>156</v>
      </c>
      <c r="AM25" s="63" t="s">
        <v>158</v>
      </c>
      <c r="AN25" s="63" t="s">
        <v>194</v>
      </c>
      <c r="AO25" s="63" t="s">
        <v>195</v>
      </c>
      <c r="AP25" s="63" t="s">
        <v>196</v>
      </c>
      <c r="AQ25" s="63" t="s">
        <v>197</v>
      </c>
    </row>
    <row r="26" spans="1:43">
      <c r="A26" s="63" t="s">
        <v>184</v>
      </c>
      <c r="B26" s="63" t="s">
        <v>166</v>
      </c>
      <c r="C26" s="63" t="s">
        <v>48</v>
      </c>
      <c r="E26" s="63" t="s">
        <v>333</v>
      </c>
      <c r="K26" s="63" t="s">
        <v>198</v>
      </c>
      <c r="L26" s="63" t="s">
        <v>199</v>
      </c>
      <c r="M26" s="63" t="s">
        <v>168</v>
      </c>
      <c r="N26" s="63" t="s">
        <v>169</v>
      </c>
      <c r="O26" s="63" t="s">
        <v>170</v>
      </c>
      <c r="P26" s="63" t="s">
        <v>200</v>
      </c>
      <c r="Q26" s="63" t="s">
        <v>78</v>
      </c>
      <c r="R26" s="63" t="s">
        <v>171</v>
      </c>
      <c r="S26" s="63" t="s">
        <v>172</v>
      </c>
      <c r="T26" s="63" t="s">
        <v>174</v>
      </c>
      <c r="U26" s="63" t="s">
        <v>181</v>
      </c>
      <c r="V26" s="63" t="s">
        <v>201</v>
      </c>
      <c r="W26" s="63" t="s">
        <v>202</v>
      </c>
      <c r="X26" s="63" t="s">
        <v>316</v>
      </c>
      <c r="Y26" s="63" t="s">
        <v>173</v>
      </c>
      <c r="Z26" s="63" t="s">
        <v>175</v>
      </c>
      <c r="AA26" s="63" t="s">
        <v>176</v>
      </c>
      <c r="AB26" s="63" t="s">
        <v>177</v>
      </c>
      <c r="AC26" s="63" t="s">
        <v>178</v>
      </c>
      <c r="AD26" s="63" t="s">
        <v>313</v>
      </c>
      <c r="AE26" s="63" t="s">
        <v>179</v>
      </c>
      <c r="AF26" s="63" t="s">
        <v>203</v>
      </c>
      <c r="AG26" s="63" t="s">
        <v>179</v>
      </c>
      <c r="AH26" s="63" t="s">
        <v>93</v>
      </c>
      <c r="AI26" s="63" t="s">
        <v>204</v>
      </c>
      <c r="AJ26" s="63" t="s">
        <v>78</v>
      </c>
      <c r="AK26" s="63" t="s">
        <v>94</v>
      </c>
      <c r="AL26" s="63" t="s">
        <v>173</v>
      </c>
      <c r="AM26" s="63" t="s">
        <v>175</v>
      </c>
      <c r="AN26" s="63" t="s">
        <v>205</v>
      </c>
      <c r="AO26" s="63" t="s">
        <v>206</v>
      </c>
      <c r="AP26" s="63" t="s">
        <v>207</v>
      </c>
      <c r="AQ26" s="63" t="s">
        <v>208</v>
      </c>
    </row>
    <row r="27" spans="1:43">
      <c r="A27" s="63" t="s">
        <v>184</v>
      </c>
      <c r="B27" s="63" t="s">
        <v>209</v>
      </c>
      <c r="C27" s="63" t="s">
        <v>48</v>
      </c>
      <c r="E27" s="63" t="s">
        <v>334</v>
      </c>
      <c r="K27" s="63" t="s">
        <v>210</v>
      </c>
      <c r="L27" s="63" t="s">
        <v>211</v>
      </c>
      <c r="M27" s="63" t="s">
        <v>212</v>
      </c>
      <c r="N27" s="63" t="s">
        <v>213</v>
      </c>
      <c r="O27" s="63" t="s">
        <v>214</v>
      </c>
      <c r="P27" s="63" t="s">
        <v>215</v>
      </c>
      <c r="Q27" s="63" t="s">
        <v>78</v>
      </c>
      <c r="R27" s="63" t="s">
        <v>216</v>
      </c>
      <c r="S27" s="63" t="s">
        <v>217</v>
      </c>
      <c r="T27" s="63" t="s">
        <v>218</v>
      </c>
      <c r="U27" s="63" t="s">
        <v>317</v>
      </c>
      <c r="V27" s="63" t="s">
        <v>219</v>
      </c>
      <c r="W27" s="63" t="s">
        <v>220</v>
      </c>
      <c r="X27" s="63" t="s">
        <v>318</v>
      </c>
      <c r="Y27" s="63" t="s">
        <v>221</v>
      </c>
      <c r="Z27" s="63" t="s">
        <v>222</v>
      </c>
      <c r="AA27" s="63" t="s">
        <v>223</v>
      </c>
      <c r="AB27" s="63" t="s">
        <v>224</v>
      </c>
      <c r="AC27" s="63" t="s">
        <v>225</v>
      </c>
      <c r="AD27" s="63" t="s">
        <v>319</v>
      </c>
      <c r="AE27" s="63" t="s">
        <v>226</v>
      </c>
      <c r="AF27" s="63" t="s">
        <v>227</v>
      </c>
      <c r="AG27" s="63" t="s">
        <v>226</v>
      </c>
      <c r="AH27" s="63" t="s">
        <v>93</v>
      </c>
      <c r="AI27" s="63" t="s">
        <v>228</v>
      </c>
      <c r="AJ27" s="63" t="s">
        <v>78</v>
      </c>
      <c r="AK27" s="63" t="s">
        <v>94</v>
      </c>
      <c r="AL27" s="63" t="s">
        <v>221</v>
      </c>
      <c r="AM27" s="63" t="s">
        <v>222</v>
      </c>
      <c r="AN27" s="63" t="s">
        <v>229</v>
      </c>
      <c r="AO27" s="63" t="s">
        <v>230</v>
      </c>
      <c r="AP27" s="63" t="s">
        <v>231</v>
      </c>
      <c r="AQ27" s="63" t="s">
        <v>232</v>
      </c>
    </row>
    <row r="28" spans="1:43">
      <c r="A28" s="63" t="s">
        <v>184</v>
      </c>
      <c r="B28" s="63" t="s">
        <v>233</v>
      </c>
      <c r="C28" s="63" t="s">
        <v>48</v>
      </c>
      <c r="E28" s="63" t="s">
        <v>335</v>
      </c>
      <c r="K28" s="63" t="s">
        <v>234</v>
      </c>
      <c r="L28" s="63" t="s">
        <v>235</v>
      </c>
      <c r="M28" s="63" t="s">
        <v>236</v>
      </c>
      <c r="N28" s="63" t="s">
        <v>237</v>
      </c>
      <c r="O28" s="63" t="s">
        <v>238</v>
      </c>
      <c r="P28" s="63" t="s">
        <v>239</v>
      </c>
      <c r="Q28" s="63" t="s">
        <v>78</v>
      </c>
      <c r="R28" s="63" t="s">
        <v>240</v>
      </c>
      <c r="S28" s="63" t="s">
        <v>241</v>
      </c>
      <c r="T28" s="63" t="s">
        <v>242</v>
      </c>
      <c r="U28" s="63" t="s">
        <v>320</v>
      </c>
      <c r="V28" s="63" t="s">
        <v>243</v>
      </c>
      <c r="W28" s="63" t="s">
        <v>244</v>
      </c>
      <c r="X28" s="63" t="s">
        <v>321</v>
      </c>
      <c r="Y28" s="63" t="s">
        <v>245</v>
      </c>
      <c r="Z28" s="63" t="s">
        <v>246</v>
      </c>
      <c r="AA28" s="63" t="s">
        <v>247</v>
      </c>
      <c r="AB28" s="63" t="s">
        <v>248</v>
      </c>
      <c r="AC28" s="63" t="s">
        <v>249</v>
      </c>
      <c r="AD28" s="63" t="s">
        <v>322</v>
      </c>
      <c r="AE28" s="63" t="s">
        <v>250</v>
      </c>
      <c r="AF28" s="63" t="s">
        <v>251</v>
      </c>
      <c r="AG28" s="63" t="s">
        <v>250</v>
      </c>
      <c r="AH28" s="63" t="s">
        <v>93</v>
      </c>
      <c r="AI28" s="63" t="s">
        <v>252</v>
      </c>
      <c r="AJ28" s="63" t="s">
        <v>78</v>
      </c>
      <c r="AK28" s="63" t="s">
        <v>94</v>
      </c>
      <c r="AL28" s="63" t="s">
        <v>245</v>
      </c>
      <c r="AM28" s="63" t="s">
        <v>246</v>
      </c>
      <c r="AN28" s="63" t="s">
        <v>253</v>
      </c>
      <c r="AO28" s="63" t="s">
        <v>254</v>
      </c>
      <c r="AP28" s="63" t="s">
        <v>255</v>
      </c>
      <c r="AQ28" s="63" t="s">
        <v>256</v>
      </c>
    </row>
    <row r="29" spans="1:43">
      <c r="A29" s="63" t="s">
        <v>184</v>
      </c>
      <c r="B29" s="63" t="s">
        <v>257</v>
      </c>
      <c r="C29" s="63" t="s">
        <v>48</v>
      </c>
      <c r="E29" s="63" t="s">
        <v>336</v>
      </c>
      <c r="K29" s="63" t="s">
        <v>258</v>
      </c>
      <c r="L29" s="63" t="s">
        <v>259</v>
      </c>
      <c r="M29" s="63" t="s">
        <v>260</v>
      </c>
      <c r="N29" s="63" t="s">
        <v>261</v>
      </c>
      <c r="O29" s="63" t="s">
        <v>262</v>
      </c>
      <c r="P29" s="63" t="s">
        <v>263</v>
      </c>
      <c r="Q29" s="63" t="s">
        <v>78</v>
      </c>
      <c r="R29" s="63" t="s">
        <v>264</v>
      </c>
      <c r="S29" s="63" t="s">
        <v>265</v>
      </c>
      <c r="T29" s="63" t="s">
        <v>266</v>
      </c>
      <c r="U29" s="63" t="s">
        <v>323</v>
      </c>
      <c r="V29" s="63" t="s">
        <v>267</v>
      </c>
      <c r="W29" s="63" t="s">
        <v>268</v>
      </c>
      <c r="X29" s="63" t="s">
        <v>324</v>
      </c>
      <c r="Y29" s="63" t="s">
        <v>269</v>
      </c>
      <c r="Z29" s="63" t="s">
        <v>270</v>
      </c>
      <c r="AA29" s="63" t="s">
        <v>271</v>
      </c>
      <c r="AB29" s="63" t="s">
        <v>272</v>
      </c>
      <c r="AC29" s="63" t="s">
        <v>273</v>
      </c>
      <c r="AD29" s="63" t="s">
        <v>325</v>
      </c>
      <c r="AE29" s="63" t="s">
        <v>274</v>
      </c>
      <c r="AF29" s="63" t="s">
        <v>275</v>
      </c>
      <c r="AG29" s="63" t="s">
        <v>274</v>
      </c>
      <c r="AH29" s="63" t="s">
        <v>93</v>
      </c>
      <c r="AI29" s="63" t="s">
        <v>276</v>
      </c>
      <c r="AJ29" s="63" t="s">
        <v>78</v>
      </c>
      <c r="AK29" s="63" t="s">
        <v>94</v>
      </c>
      <c r="AL29" s="63" t="s">
        <v>269</v>
      </c>
      <c r="AM29" s="63" t="s">
        <v>270</v>
      </c>
      <c r="AN29" s="63" t="s">
        <v>277</v>
      </c>
      <c r="AO29" s="63" t="s">
        <v>278</v>
      </c>
      <c r="AP29" s="63" t="s">
        <v>279</v>
      </c>
      <c r="AQ29" s="63" t="s">
        <v>280</v>
      </c>
    </row>
    <row r="30" spans="1:43">
      <c r="B30" s="63" t="s">
        <v>281</v>
      </c>
      <c r="C30" s="63" t="s">
        <v>49</v>
      </c>
      <c r="E30" s="63" t="s">
        <v>150</v>
      </c>
      <c r="K30" s="63" t="s">
        <v>282</v>
      </c>
      <c r="L30" s="63" t="s">
        <v>283</v>
      </c>
      <c r="O30" s="63" t="s">
        <v>284</v>
      </c>
      <c r="Q30" s="63" t="s">
        <v>285</v>
      </c>
      <c r="R30" s="63" t="s">
        <v>286</v>
      </c>
      <c r="S30" s="63" t="s">
        <v>288</v>
      </c>
      <c r="T30" s="63" t="s">
        <v>287</v>
      </c>
      <c r="V30" s="63" t="s">
        <v>78</v>
      </c>
      <c r="Y30" s="63" t="s">
        <v>288</v>
      </c>
      <c r="Z30" s="63" t="s">
        <v>289</v>
      </c>
      <c r="AA30" s="63" t="s">
        <v>290</v>
      </c>
      <c r="AB30" s="63" t="s">
        <v>291</v>
      </c>
      <c r="AC30" s="63" t="s">
        <v>292</v>
      </c>
      <c r="AD30" s="63" t="s">
        <v>327</v>
      </c>
      <c r="AE30" s="63" t="s">
        <v>293</v>
      </c>
      <c r="AI30" s="63" t="s">
        <v>294</v>
      </c>
      <c r="AJ30" s="63" t="s">
        <v>337</v>
      </c>
      <c r="AK30" s="63" t="s">
        <v>326</v>
      </c>
    </row>
    <row r="31" spans="1:43">
      <c r="B31" s="63" t="s">
        <v>295</v>
      </c>
      <c r="C31" s="63" t="s">
        <v>50</v>
      </c>
      <c r="E31" s="63" t="s">
        <v>167</v>
      </c>
      <c r="K31" s="63" t="s">
        <v>296</v>
      </c>
      <c r="L31" s="63" t="s">
        <v>297</v>
      </c>
      <c r="O31" s="63" t="s">
        <v>298</v>
      </c>
      <c r="Q31" s="63" t="s">
        <v>299</v>
      </c>
      <c r="R31" s="63" t="s">
        <v>300</v>
      </c>
      <c r="S31" s="63" t="s">
        <v>302</v>
      </c>
      <c r="T31" s="63" t="s">
        <v>301</v>
      </c>
      <c r="V31" s="63" t="s">
        <v>78</v>
      </c>
      <c r="Y31" s="63" t="s">
        <v>302</v>
      </c>
      <c r="Z31" s="63" t="s">
        <v>303</v>
      </c>
      <c r="AA31" s="63" t="s">
        <v>304</v>
      </c>
      <c r="AB31" s="63" t="s">
        <v>305</v>
      </c>
      <c r="AC31" s="63" t="s">
        <v>306</v>
      </c>
      <c r="AD31" s="63" t="s">
        <v>329</v>
      </c>
      <c r="AE31" s="63" t="s">
        <v>307</v>
      </c>
      <c r="AJ31" s="63" t="s">
        <v>338</v>
      </c>
      <c r="AK31" s="63" t="s">
        <v>328</v>
      </c>
    </row>
    <row r="33" spans="30:31">
      <c r="AD33" s="63" t="s">
        <v>339</v>
      </c>
      <c r="AE33" s="63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7"/>
  <sheetViews>
    <sheetView tabSelected="1" topLeftCell="K21" zoomScale="85" zoomScaleNormal="85" workbookViewId="0">
      <selection activeCell="AB38" sqref="AB38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0" bestFit="1" customWidth="1"/>
    <col min="12" max="12" width="6.28515625" style="20" bestFit="1" customWidth="1"/>
    <col min="13" max="13" width="10.7109375" style="4" customWidth="1"/>
    <col min="14" max="14" width="10.7109375" style="20" customWidth="1"/>
    <col min="15" max="15" width="17.28515625" style="17" bestFit="1" customWidth="1"/>
    <col min="16" max="16" width="7.42578125" style="17" customWidth="1"/>
    <col min="17" max="17" width="4" style="4" customWidth="1"/>
    <col min="18" max="18" width="11.85546875" style="4" bestFit="1" customWidth="1"/>
    <col min="19" max="19" width="42.42578125" style="4" bestFit="1" customWidth="1"/>
    <col min="20" max="20" width="15.140625" style="3" bestFit="1" customWidth="1"/>
    <col min="21" max="21" width="11.7109375" style="65" customWidth="1"/>
    <col min="22" max="22" width="10.855468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6.85546875" style="4" customWidth="1"/>
    <col min="28" max="28" width="10.5703125" style="4" bestFit="1" customWidth="1"/>
    <col min="29" max="29" width="8.5703125" style="73" customWidth="1"/>
    <col min="30" max="30" width="3.85546875" style="4" customWidth="1"/>
    <col min="31" max="31" width="14.42578125" style="3" customWidth="1"/>
    <col min="32" max="32" width="2" style="4" customWidth="1"/>
    <col min="33" max="33" width="9" style="4" customWidth="1"/>
    <col min="34" max="34" width="10.5703125" style="4" bestFit="1" customWidth="1"/>
    <col min="35" max="35" width="23.140625" style="36" customWidth="1"/>
    <col min="36" max="36" width="22.7109375" style="36" customWidth="1"/>
    <col min="37" max="37" width="23.7109375" style="4" customWidth="1"/>
    <col min="38" max="38" width="18.42578125" style="20" customWidth="1"/>
    <col min="39" max="39" width="19" style="20" customWidth="1"/>
    <col min="40" max="40" width="20" style="20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1" t="s">
        <v>18</v>
      </c>
      <c r="L1" s="21" t="s">
        <v>18</v>
      </c>
      <c r="N1" s="21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64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2" t="s">
        <v>18</v>
      </c>
      <c r="AE1" s="2"/>
      <c r="AF1" s="1" t="s">
        <v>18</v>
      </c>
      <c r="AG1" s="1" t="s">
        <v>18</v>
      </c>
      <c r="AI1" s="35"/>
      <c r="AJ1" s="35"/>
      <c r="AL1" s="21"/>
      <c r="AM1" s="21"/>
      <c r="AN1" s="21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2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2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2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3"/>
    </row>
    <row r="9" spans="1:42" hidden="1">
      <c r="A9" s="1" t="s">
        <v>7</v>
      </c>
      <c r="K9" s="43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20251101..20251130</v>
      </c>
      <c r="K11" s="43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3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3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3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5" hidden="1">
      <c r="A17" s="1" t="s">
        <v>7</v>
      </c>
    </row>
    <row r="18" spans="1:45" s="23" customFormat="1" hidden="1">
      <c r="A18" s="23" t="s">
        <v>7</v>
      </c>
      <c r="I18" s="24"/>
      <c r="K18" s="25"/>
      <c r="L18" s="25"/>
      <c r="N18" s="25"/>
      <c r="O18" s="26"/>
      <c r="P18" s="26"/>
      <c r="T18" s="27"/>
      <c r="U18" s="66"/>
      <c r="V18" s="27"/>
      <c r="AC18" s="74"/>
      <c r="AE18" s="27"/>
      <c r="AI18" s="37"/>
      <c r="AJ18" s="37"/>
      <c r="AL18" s="25"/>
      <c r="AM18" s="25"/>
      <c r="AN18" s="25"/>
    </row>
    <row r="20" spans="1:45" ht="15.75">
      <c r="K20" s="19"/>
      <c r="L20" s="19"/>
      <c r="M20" s="44"/>
      <c r="N20" s="19"/>
      <c r="O20" s="19"/>
      <c r="P20" s="19"/>
      <c r="Q20" s="19"/>
      <c r="R20" s="19"/>
      <c r="S20" s="19"/>
      <c r="T20" s="22"/>
      <c r="U20" s="67"/>
      <c r="V20" s="22"/>
      <c r="W20" s="19"/>
      <c r="X20" s="19"/>
      <c r="Y20" s="19"/>
      <c r="Z20" s="19"/>
      <c r="AA20" s="19"/>
      <c r="AB20" s="19"/>
      <c r="AC20" s="22"/>
      <c r="AD20" s="19"/>
      <c r="AE20" s="22"/>
      <c r="AF20" s="19"/>
      <c r="AG20" s="19"/>
      <c r="AH20" s="19"/>
    </row>
    <row r="21" spans="1:45" s="41" customFormat="1" ht="18.75">
      <c r="A21" s="40"/>
      <c r="B21" s="40"/>
      <c r="I21" s="42"/>
      <c r="K21" s="75" t="s">
        <v>53</v>
      </c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</row>
    <row r="22" spans="1:45" ht="15.75">
      <c r="K22" s="19"/>
      <c r="L22" s="19"/>
      <c r="M22" s="44"/>
      <c r="N22" s="19"/>
      <c r="O22" s="19"/>
      <c r="P22" s="19"/>
      <c r="Q22" s="19"/>
      <c r="R22" s="19"/>
      <c r="S22" s="19"/>
      <c r="T22" s="22"/>
      <c r="U22" s="67"/>
      <c r="V22" s="22"/>
      <c r="W22" s="19"/>
      <c r="X22" s="19"/>
      <c r="Y22" s="19"/>
      <c r="Z22" s="19"/>
      <c r="AA22" s="19"/>
      <c r="AB22" s="19"/>
      <c r="AC22" s="22"/>
      <c r="AD22" s="19"/>
      <c r="AE22" s="22"/>
      <c r="AF22" s="19"/>
      <c r="AG22" s="19"/>
      <c r="AH22" s="19"/>
    </row>
    <row r="23" spans="1:45" s="52" customFormat="1" ht="47.25">
      <c r="A23" s="51"/>
      <c r="B23" s="51"/>
      <c r="E23" s="53" t="s">
        <v>29</v>
      </c>
      <c r="I23" s="54"/>
      <c r="K23" s="48" t="s">
        <v>75</v>
      </c>
      <c r="L23" s="48" t="s">
        <v>76</v>
      </c>
      <c r="M23" s="48" t="s">
        <v>14</v>
      </c>
      <c r="N23" s="48" t="s">
        <v>16</v>
      </c>
      <c r="O23" s="55" t="s">
        <v>30</v>
      </c>
      <c r="P23" s="47" t="s">
        <v>33</v>
      </c>
      <c r="Q23" s="47" t="s">
        <v>77</v>
      </c>
      <c r="R23" s="48" t="s">
        <v>31</v>
      </c>
      <c r="S23" s="47" t="s">
        <v>38</v>
      </c>
      <c r="T23" s="47" t="s">
        <v>34</v>
      </c>
      <c r="U23" s="68" t="s">
        <v>341</v>
      </c>
      <c r="V23" s="48" t="s">
        <v>17</v>
      </c>
      <c r="W23" s="48" t="s">
        <v>79</v>
      </c>
      <c r="X23" s="49" t="s">
        <v>80</v>
      </c>
      <c r="Y23" s="49" t="s">
        <v>36</v>
      </c>
      <c r="Z23" s="56" t="s">
        <v>12</v>
      </c>
      <c r="AA23" s="56" t="s">
        <v>32</v>
      </c>
      <c r="AB23" s="47" t="s">
        <v>13</v>
      </c>
      <c r="AC23" s="47" t="s">
        <v>37</v>
      </c>
      <c r="AD23" s="47" t="s">
        <v>83</v>
      </c>
      <c r="AE23" s="47" t="s">
        <v>84</v>
      </c>
      <c r="AF23" s="47" t="s">
        <v>85</v>
      </c>
      <c r="AG23" s="47" t="s">
        <v>86</v>
      </c>
      <c r="AH23" s="49" t="s">
        <v>87</v>
      </c>
      <c r="AI23" s="50" t="s">
        <v>88</v>
      </c>
      <c r="AJ23" s="50" t="s">
        <v>89</v>
      </c>
      <c r="AK23" s="50" t="s">
        <v>90</v>
      </c>
      <c r="AL23" s="50" t="s">
        <v>91</v>
      </c>
      <c r="AM23" s="50" t="s">
        <v>92</v>
      </c>
      <c r="AN23" s="50"/>
    </row>
    <row r="24" spans="1:45">
      <c r="B24" s="1" t="str">
        <f>IF(K24="","Hide","Show")</f>
        <v>Show</v>
      </c>
      <c r="C24" s="4" t="s">
        <v>48</v>
      </c>
      <c r="E24" s="12" t="str">
        <f>"""UICACS"","""",""SQL="",""2=DOCNUM"",""33040906"",""14=CUSTREF"",""7570000823"",""14=U_CUSTREF"",""7570000823"",""15=DOCDATE"",""24/11/2025"",""15=TAXDATE"",""24/11/2025"",""14=CARDCODE"",""CN0026-SGD"",""14=CARDNAME"",""NATIONAL HEALTHCARE GROUP PTE LTD"",""14=ITEMCODE"",""MS059-03715GLP"","&amp;"""14=ITEMNAME"",""MS WORD SNGL LSA"",""10=QUANTITY"",""6.000000"",""14=U_PONO"",""960936"",""15=U_PODATE"",""21/11/2025"",""10=U_TLINTCOS"",""0.000000"",""2=SLPCODE"",""127"",""14=SLPNAME"",""E0001-GH"",""14=MEMO"",""MANZY TOH GUAN HUI"",""14=CONTACTNAME"",""E-INVOICE(AP DIRECT)"",""10=LINET"&amp;"OTAL"",""1652.040000"",""14=U_ENR"","""",""14=U_MSENR"",""S7138270"",""14=U_MSPCN"",""45018483"",""14=ADDRESS2"",""RANDY FOO_x000D_NATIONAL HEALTHCARE GROUP PTE LTD 3 FUSIONOPOLIS LINK, #03-08, NEXUS@ONE-NORTH, SINGAPORE 138543_x000D_RANDY FOO_x000D_TEL: _x000D_FAX: _x000D_EMAIL: RANDY.FOO@SYNAPXE.SG"""</f>
        <v>"UICACS","","SQL=","2=DOCNUM","33040906","14=CUSTREF","7570000823","14=U_CUSTREF","7570000823","15=DOCDATE","24/11/2025","15=TAXDATE","24/11/2025","14=CARDCODE","CN0026-SGD","14=CARDNAME","NATIONAL HEALTHCARE GROUP PTE LTD","14=ITEMCODE","MS059-03715GLP","14=ITEMNAME","MS WORD SNGL LSA","10=QUANTITY","6.000000","14=U_PONO","960936","15=U_PODATE","21/11/2025","10=U_TLINTCOS","0.000000","2=SLPCODE","127","14=SLPNAME","E0001-GH","14=MEMO","MANZY TOH GUAN HUI","14=CONTACTNAME","E-INVOICE(AP DIRECT)","10=LINETOTAL","1652.040000","14=U_ENR","","14=U_MSENR","S7138270","14=U_MSPCN","45018483","14=ADDRESS2","RANDY FOO_x000D_NATIONAL HEALTHCARE GROUP PTE LTD 3 FUSIONOPOLIS LINK, #03-08, NEXUS@ONE-NORTH, SINGAPORE 138543_x000D_RANDY FOO_x000D_TEL: _x000D_FAX: _x000D_EMAIL: RANDY.FOO@SYNAPXE.SG"</v>
      </c>
      <c r="K24" s="20">
        <f t="shared" ref="K24:K27" si="0">MONTH(N24)</f>
        <v>11</v>
      </c>
      <c r="L24" s="20">
        <f t="shared" ref="L24:L27" si="1">YEAR(N24)</f>
        <v>2025</v>
      </c>
      <c r="M24" s="20">
        <v>33040906</v>
      </c>
      <c r="N24" s="39">
        <v>45985</v>
      </c>
      <c r="O24" s="20" t="str">
        <f t="shared" ref="O24:O27" si="2">"S7138270"</f>
        <v>S7138270</v>
      </c>
      <c r="P24" s="4" t="str">
        <f>"45018483"</f>
        <v>45018483</v>
      </c>
      <c r="Q24" s="4" t="s">
        <v>78</v>
      </c>
      <c r="R24" s="4" t="str">
        <f>"CN0026-SGD"</f>
        <v>CN0026-SGD</v>
      </c>
      <c r="S24" s="4" t="str">
        <f>"NATIONAL HEALTHCARE GROUP PTE LTD"</f>
        <v>NATIONAL HEALTHCARE GROUP PTE LTD</v>
      </c>
      <c r="T24" s="3" t="str">
        <f>"7570000823"</f>
        <v>7570000823</v>
      </c>
      <c r="U24" s="69" t="str">
        <f>"960936"</f>
        <v>960936</v>
      </c>
      <c r="V24" s="70">
        <v>45982</v>
      </c>
      <c r="W24" s="45">
        <v>45985</v>
      </c>
      <c r="X24" s="46">
        <f>N24-V24</f>
        <v>3</v>
      </c>
      <c r="Y24" s="46" t="str">
        <f>"MS059-03715GLP"</f>
        <v>MS059-03715GLP</v>
      </c>
      <c r="Z24" s="4" t="str">
        <f>"MS WORD SNGL LSA"</f>
        <v>MS WORD SNGL LSA</v>
      </c>
      <c r="AA24" s="4" t="str">
        <f>"MANZY TOH GUAN HUI"</f>
        <v>MANZY TOH GUAN HUI</v>
      </c>
      <c r="AB24" s="57">
        <v>6</v>
      </c>
      <c r="AC24" s="73" t="str">
        <f>"E-INVOICE(AP DIRECT)"</f>
        <v>E-INVOICE(AP DIRECT)</v>
      </c>
      <c r="AD24" s="61" t="s">
        <v>93</v>
      </c>
      <c r="AE24" s="71" t="str">
        <f>"RANDY FOO_x000D_NATIONAL HEALTHCARE GROUP PTE LTD 3 FUSIONOPOLIS LINK, #03-08, NEXUS@ONE-NORTH, SINGAPORE 138543_x000D_RANDY FOO_x000D_TEL: _x000D_FAX: _x000D_EMAIL: RANDY.FOO@SYNAPXE.SG"</f>
        <v>RANDY FOO_x000D_NATIONAL HEALTHCARE GROUP PTE LTD 3 FUSIONOPOLIS LINK, #03-08, NEXUS@ONE-NORTH, SINGAPORE 138543_x000D_RANDY FOO_x000D_TEL: _x000D_FAX: _x000D_EMAIL: RANDY.FOO@SYNAPXE.SG</v>
      </c>
      <c r="AF24" s="58" t="s">
        <v>78</v>
      </c>
      <c r="AG24" s="5" t="s">
        <v>94</v>
      </c>
      <c r="AH24" s="4" t="str">
        <f>"MS059-03715GLP"</f>
        <v>MS059-03715GLP</v>
      </c>
      <c r="AI24" s="4" t="str">
        <f>"MS WORD SNGL LSA"</f>
        <v>MS WORD SNGL LSA</v>
      </c>
      <c r="AJ24" s="59" t="s">
        <v>343</v>
      </c>
      <c r="AK24" s="4" t="s">
        <v>344</v>
      </c>
      <c r="AL24" s="20" t="s">
        <v>345</v>
      </c>
      <c r="AM24" s="20" t="s">
        <v>342</v>
      </c>
    </row>
    <row r="25" spans="1:45">
      <c r="A25" s="1" t="s">
        <v>184</v>
      </c>
      <c r="B25" s="1" t="str">
        <f t="shared" ref="B25:B27" si="3">IF(K25="","Hide","Show")</f>
        <v>Show</v>
      </c>
      <c r="C25" s="4" t="s">
        <v>48</v>
      </c>
      <c r="E25" s="12" t="str">
        <f>"""UICACS"","""",""SQL="",""2=DOCNUM"",""33040906"",""14=CUSTREF"",""7570000823"",""14=U_CUSTREF"",""7570000823"",""15=DOCDATE"",""24/11/2025"",""15=TAXDATE"",""24/11/2025"",""14=CARDCODE"",""CN0026-SGD"",""14=CARDNAME"",""NATIONAL HEALTHCARE GROUP PTE LTD"",""14=ITEMCODE"",""MS065-03452GLP"","&amp;"""14=ITEMNAME"",""MS EXCEL SNGL LSA"",""10=QUANTITY"",""6.000000"",""14=U_PONO"",""960936"",""15=U_PODATE"",""21/11/2025"",""10=U_TLINTCOS"",""0.000000"",""2=SLPCODE"",""127"",""14=SLPNAME"",""E0001-GH"",""14=MEMO"",""MANZY TOH GUAN HUI"",""14=CONTACTNAME"",""E-INVOICE(AP DIRECT)"",""10=LINE"&amp;"TOTAL"",""1652.040000"",""14=U_ENR"","""",""14=U_MSENR"",""S7138270"",""14=U_MSPCN"",""45018483"",""14=ADDRESS2"",""RANDY FOO_x000D_NATIONAL HEALTHCARE GROUP PTE LTD 3 FUSIONOPOLIS LINK, #03-08, NEXUS@ONE-NORTH, SINGAPORE 138543_x000D_RANDY FOO_x000D_TEL: _x000D_FAX: _x000D_EMAIL: RANDY.FOO@SYNAPXE.SG"""</f>
        <v>"UICACS","","SQL=","2=DOCNUM","33040906","14=CUSTREF","7570000823","14=U_CUSTREF","7570000823","15=DOCDATE","24/11/2025","15=TAXDATE","24/11/2025","14=CARDCODE","CN0026-SGD","14=CARDNAME","NATIONAL HEALTHCARE GROUP PTE LTD","14=ITEMCODE","MS065-03452GLP","14=ITEMNAME","MS EXCEL SNGL LSA","10=QUANTITY","6.000000","14=U_PONO","960936","15=U_PODATE","21/11/2025","10=U_TLINTCOS","0.000000","2=SLPCODE","127","14=SLPNAME","E0001-GH","14=MEMO","MANZY TOH GUAN HUI","14=CONTACTNAME","E-INVOICE(AP DIRECT)","10=LINETOTAL","1652.040000","14=U_ENR","","14=U_MSENR","S7138270","14=U_MSPCN","45018483","14=ADDRESS2","RANDY FOO_x000D_NATIONAL HEALTHCARE GROUP PTE LTD 3 FUSIONOPOLIS LINK, #03-08, NEXUS@ONE-NORTH, SINGAPORE 138543_x000D_RANDY FOO_x000D_TEL: _x000D_FAX: _x000D_EMAIL: RANDY.FOO@SYNAPXE.SG"</v>
      </c>
      <c r="K25" s="20">
        <f t="shared" si="0"/>
        <v>11</v>
      </c>
      <c r="L25" s="20">
        <f t="shared" si="1"/>
        <v>2025</v>
      </c>
      <c r="M25" s="20">
        <v>33040906</v>
      </c>
      <c r="N25" s="39">
        <v>45985</v>
      </c>
      <c r="O25" s="20" t="str">
        <f t="shared" si="2"/>
        <v>S7138270</v>
      </c>
      <c r="P25" s="4" t="str">
        <f>"45018483"</f>
        <v>45018483</v>
      </c>
      <c r="Q25" s="4" t="s">
        <v>78</v>
      </c>
      <c r="R25" s="4" t="str">
        <f>"CN0026-SGD"</f>
        <v>CN0026-SGD</v>
      </c>
      <c r="S25" s="4" t="str">
        <f>"NATIONAL HEALTHCARE GROUP PTE LTD"</f>
        <v>NATIONAL HEALTHCARE GROUP PTE LTD</v>
      </c>
      <c r="T25" s="3" t="str">
        <f>"7570000823"</f>
        <v>7570000823</v>
      </c>
      <c r="U25" s="65" t="str">
        <f>"960936"</f>
        <v>960936</v>
      </c>
      <c r="V25" s="45">
        <v>45982</v>
      </c>
      <c r="W25" s="45">
        <v>45985</v>
      </c>
      <c r="X25" s="46">
        <f t="shared" ref="X25:X29" si="4">N25-V25</f>
        <v>3</v>
      </c>
      <c r="Y25" s="46" t="str">
        <f>"MS065-03452GLP"</f>
        <v>MS065-03452GLP</v>
      </c>
      <c r="Z25" s="4" t="str">
        <f>"MS EXCEL SNGL LSA"</f>
        <v>MS EXCEL SNGL LSA</v>
      </c>
      <c r="AA25" s="4" t="str">
        <f>"MANZY TOH GUAN HUI"</f>
        <v>MANZY TOH GUAN HUI</v>
      </c>
      <c r="AB25" s="57">
        <v>6</v>
      </c>
      <c r="AC25" s="73" t="str">
        <f>"E-INVOICE(AP DIRECT)"</f>
        <v>E-INVOICE(AP DIRECT)</v>
      </c>
      <c r="AD25" s="61" t="s">
        <v>93</v>
      </c>
      <c r="AE25" s="71" t="str">
        <f>"RANDY FOO_x000D_NATIONAL HEALTHCARE GROUP PTE LTD 3 FUSIONOPOLIS LINK, #03-08, NEXUS@ONE-NORTH, SINGAPORE 138543_x000D_RANDY FOO_x000D_TEL: _x000D_FAX: _x000D_EMAIL: RANDY.FOO@SYNAPXE.SG"</f>
        <v>RANDY FOO_x000D_NATIONAL HEALTHCARE GROUP PTE LTD 3 FUSIONOPOLIS LINK, #03-08, NEXUS@ONE-NORTH, SINGAPORE 138543_x000D_RANDY FOO_x000D_TEL: _x000D_FAX: _x000D_EMAIL: RANDY.FOO@SYNAPXE.SG</v>
      </c>
      <c r="AF25" s="58" t="s">
        <v>78</v>
      </c>
      <c r="AG25" s="5" t="s">
        <v>94</v>
      </c>
      <c r="AH25" s="4" t="str">
        <f>"MS065-03452GLP"</f>
        <v>MS065-03452GLP</v>
      </c>
      <c r="AI25" s="4" t="str">
        <f>"MS EXCEL SNGL LSA"</f>
        <v>MS EXCEL SNGL LSA</v>
      </c>
      <c r="AJ25" s="59" t="s">
        <v>343</v>
      </c>
      <c r="AK25" s="4" t="s">
        <v>344</v>
      </c>
      <c r="AL25" s="20" t="s">
        <v>345</v>
      </c>
      <c r="AM25" s="20" t="s">
        <v>342</v>
      </c>
    </row>
    <row r="26" spans="1:45">
      <c r="A26" s="1" t="s">
        <v>184</v>
      </c>
      <c r="B26" s="1" t="str">
        <f t="shared" si="3"/>
        <v>Show</v>
      </c>
      <c r="C26" s="4" t="s">
        <v>48</v>
      </c>
      <c r="E26" s="12" t="str">
        <f>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LTD"",""14=ITEMCODE"",""MS059-037"&amp;"15GLP"",""14=ITEMNAME"",""MS WORD SNGL LSA"",""10=QUANTITY"",""6.000000"",""14=U_PONO"",""960887"",""15=U_PODATE"",""19/11/2025"",""10=U_TLINTCOS"",""0.000000"",""2=SLPCODE"",""127"",""14=SLPNAME"",""E0001-GH"",""14=MEMO"",""MANZY TOH GUAN HUI"",""14=CONTACTNAME"",""FINANCE DEPARTMENT"",""10="&amp;"LINETOTAL"",""1652.040000"",""14=U_ENR"","""",""14=U_MSENR"",""S7138270"",""14=U_MSPCN"",""45018483"",""14=ADDRESS2"",""RANDY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f>
        <v>"UICACS","","SQL=","2=DOCNUM","33040907","14=CUSTREF","7574001495","14=U_CUSTREF","7574001495","15=DOCDATE","24/11/2025","15=TAXDATE","24/11/2025","14=CARDCODE","CN0170-SGD","14=CARDNAME","NATIONAL SKIN CENTRE (SINGAPORE) PTE LTD","14=ITEMCODE","MS059-03715GLP","14=ITEMNAME","MS WORD SNGL LSA","10=QUANTITY","6.000000","14=U_PONO","960887","15=U_PODATE","19/11/2025","10=U_TLINTCOS","0.000000","2=SLPCODE","127","14=SLPNAME","E0001-GH","14=MEMO","MANZY TOH GUAN HUI","14=CONTACTNAME","FINANCE DEPARTMENT","10=LINETOTAL","1652.040000","14=U_ENR","","14=U_MSENR","S7138270","14=U_MSPCN","45018483","14=ADDRESS2","RANDY FOO_x000D_NATIONAL SKIN CENTRE (SINGAPORE) PTE LTD 1 MANDALAY ROAD MMD SINGAPORE 308205_x000D_RANDY FOO_x000D_TEL: _x000D_FAX: _x000D_EMAIL: RANDY.FOO@SYNAPXE.SG"</v>
      </c>
      <c r="K26" s="20">
        <f t="shared" si="0"/>
        <v>11</v>
      </c>
      <c r="L26" s="20">
        <f t="shared" si="1"/>
        <v>2025</v>
      </c>
      <c r="M26" s="20">
        <v>33040907</v>
      </c>
      <c r="N26" s="39">
        <v>45985</v>
      </c>
      <c r="O26" s="20" t="str">
        <f t="shared" si="2"/>
        <v>S7138270</v>
      </c>
      <c r="P26" s="4" t="str">
        <f>"45018483"</f>
        <v>45018483</v>
      </c>
      <c r="Q26" s="4" t="s">
        <v>78</v>
      </c>
      <c r="R26" s="4" t="str">
        <f>"CN0170-SGD"</f>
        <v>CN0170-SGD</v>
      </c>
      <c r="S26" s="4" t="str">
        <f>"NATIONAL SKIN CENTRE (SINGAPORE) PTE LTD"</f>
        <v>NATIONAL SKIN CENTRE (SINGAPORE) PTE LTD</v>
      </c>
      <c r="T26" s="3" t="str">
        <f>"7574001495"</f>
        <v>7574001495</v>
      </c>
      <c r="U26" s="65" t="str">
        <f>"960887"</f>
        <v>960887</v>
      </c>
      <c r="V26" s="45">
        <v>45980</v>
      </c>
      <c r="W26" s="45">
        <v>45985</v>
      </c>
      <c r="X26" s="46">
        <f t="shared" si="4"/>
        <v>5</v>
      </c>
      <c r="Y26" s="46" t="str">
        <f>"MS059-03715GLP"</f>
        <v>MS059-03715GLP</v>
      </c>
      <c r="Z26" s="4" t="str">
        <f>"MS WORD SNGL LSA"</f>
        <v>MS WORD SNGL LSA</v>
      </c>
      <c r="AA26" s="4" t="str">
        <f>"MANZY TOH GUAN HUI"</f>
        <v>MANZY TOH GUAN HUI</v>
      </c>
      <c r="AB26" s="57">
        <v>6</v>
      </c>
      <c r="AC26" s="73" t="str">
        <f>"FINANCE DEPARTMENT"</f>
        <v>FINANCE DEPARTMENT</v>
      </c>
      <c r="AD26" s="61" t="s">
        <v>93</v>
      </c>
      <c r="AE26" s="71" t="str">
        <f>"RANDY FOO_x000D_NATIONAL SKIN CENTRE (SINGAPORE) PTE LTD 1 MANDALAY ROAD MMD SINGAPORE 308205_x000D_RANDY FOO_x000D_TEL: _x000D_FAX: _x000D_EMAIL: RANDY.FOO@SYNAPXE.SG"</f>
        <v>RANDY FOO_x000D_NATIONAL SKIN CENTRE (SINGAPORE) PTE LTD 1 MANDALAY ROAD MMD SINGAPORE 308205_x000D_RANDY FOO_x000D_TEL: _x000D_FAX: _x000D_EMAIL: RANDY.FOO@SYNAPXE.SG</v>
      </c>
      <c r="AF26" s="58" t="s">
        <v>78</v>
      </c>
      <c r="AG26" s="5" t="s">
        <v>94</v>
      </c>
      <c r="AH26" s="4" t="str">
        <f>"MS059-03715GLP"</f>
        <v>MS059-03715GLP</v>
      </c>
      <c r="AI26" s="4" t="str">
        <f>"MS WORD SNGL LSA"</f>
        <v>MS WORD SNGL LSA</v>
      </c>
      <c r="AJ26" s="59" t="s">
        <v>343</v>
      </c>
      <c r="AK26" s="4" t="s">
        <v>344</v>
      </c>
      <c r="AL26" s="20" t="s">
        <v>345</v>
      </c>
      <c r="AM26" s="20" t="s">
        <v>342</v>
      </c>
    </row>
    <row r="27" spans="1:45">
      <c r="A27" s="1" t="s">
        <v>184</v>
      </c>
      <c r="B27" s="1" t="str">
        <f t="shared" si="3"/>
        <v>Show</v>
      </c>
      <c r="C27" s="4" t="s">
        <v>48</v>
      </c>
      <c r="E27" s="12" t="str">
        <f>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LTD"",""14=ITEMCODE"",""MS065-034"&amp;"52GLP"",""14=ITEMNAME"",""MS EXCEL SNGL LSA"",""10=QUANTITY"",""6.000000"",""14=U_PONO"",""960887"",""15=U_PODATE"",""19/11/2025"",""10=U_TLINTCOS"",""0.000000"",""2=SLPCODE"",""127"",""14=SLPNAME"",""E0001-GH"",""14=MEMO"",""MANZY TOH GUAN HUI"",""14=CONTACTNAME"",""FINANCE DEPARTMENT"",""10"&amp;"=LINETOTAL"",""1652.040000"",""14=U_ENR"","""",""14=U_MSENR"",""S7138270"",""14=U_MSPCN"",""45018483"",""14=ADDRESS2"",""RANDY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f>
        <v>"UICACS","","SQL=","2=DOCNUM","33040907","14=CUSTREF","7574001495","14=U_CUSTREF","7574001495","15=DOCDATE","24/11/2025","15=TAXDATE","24/11/2025","14=CARDCODE","CN0170-SGD","14=CARDNAME","NATIONAL SKIN CENTRE (SINGAPORE) PTE LTD","14=ITEMCODE","MS065-03452GLP","14=ITEMNAME","MS EXCEL SNGL LSA","10=QUANTITY","6.000000","14=U_PONO","960887","15=U_PODATE","19/11/2025","10=U_TLINTCOS","0.000000","2=SLPCODE","127","14=SLPNAME","E0001-GH","14=MEMO","MANZY TOH GUAN HUI","14=CONTACTNAME","FINANCE DEPARTMENT","10=LINETOTAL","1652.040000","14=U_ENR","","14=U_MSENR","S7138270","14=U_MSPCN","45018483","14=ADDRESS2","RANDY FOO_x000D_NATIONAL SKIN CENTRE (SINGAPORE) PTE LTD 1 MANDALAY ROAD MMD SINGAPORE 308205_x000D_RANDY FOO_x000D_TEL: _x000D_FAX: _x000D_EMAIL: RANDY.FOO@SYNAPXE.SG"</v>
      </c>
      <c r="K27" s="20">
        <f t="shared" si="0"/>
        <v>11</v>
      </c>
      <c r="L27" s="20">
        <f t="shared" si="1"/>
        <v>2025</v>
      </c>
      <c r="M27" s="20">
        <v>33040907</v>
      </c>
      <c r="N27" s="39">
        <v>45985</v>
      </c>
      <c r="O27" s="20" t="str">
        <f t="shared" si="2"/>
        <v>S7138270</v>
      </c>
      <c r="P27" s="4" t="str">
        <f>"45018483"</f>
        <v>45018483</v>
      </c>
      <c r="Q27" s="4" t="s">
        <v>78</v>
      </c>
      <c r="R27" s="4" t="str">
        <f>"CN0170-SGD"</f>
        <v>CN0170-SGD</v>
      </c>
      <c r="S27" s="4" t="str">
        <f>"NATIONAL SKIN CENTRE (SINGAPORE) PTE LTD"</f>
        <v>NATIONAL SKIN CENTRE (SINGAPORE) PTE LTD</v>
      </c>
      <c r="T27" s="3" t="str">
        <f>"7574001495"</f>
        <v>7574001495</v>
      </c>
      <c r="U27" s="65" t="str">
        <f>"960887"</f>
        <v>960887</v>
      </c>
      <c r="V27" s="45">
        <v>45980</v>
      </c>
      <c r="W27" s="45">
        <v>45985</v>
      </c>
      <c r="X27" s="46">
        <f t="shared" si="4"/>
        <v>5</v>
      </c>
      <c r="Y27" s="46" t="str">
        <f>"MS065-03452GLP"</f>
        <v>MS065-03452GLP</v>
      </c>
      <c r="Z27" s="4" t="str">
        <f>"MS EXCEL SNGL LSA"</f>
        <v>MS EXCEL SNGL LSA</v>
      </c>
      <c r="AA27" s="4" t="str">
        <f>"MANZY TOH GUAN HUI"</f>
        <v>MANZY TOH GUAN HUI</v>
      </c>
      <c r="AB27" s="57">
        <v>6</v>
      </c>
      <c r="AC27" s="73" t="str">
        <f>"FINANCE DEPARTMENT"</f>
        <v>FINANCE DEPARTMENT</v>
      </c>
      <c r="AD27" s="61" t="s">
        <v>93</v>
      </c>
      <c r="AE27" s="71" t="str">
        <f>"RANDY FOO_x000D_NATIONAL SKIN CENTRE (SINGAPORE) PTE LTD 1 MANDALAY ROAD MMD SINGAPORE 308205_x000D_RANDY FOO_x000D_TEL: _x000D_FAX: _x000D_EMAIL: RANDY.FOO@SYNAPXE.SG"</f>
        <v>RANDY FOO_x000D_NATIONAL SKIN CENTRE (SINGAPORE) PTE LTD 1 MANDALAY ROAD MMD SINGAPORE 308205_x000D_RANDY FOO_x000D_TEL: _x000D_FAX: _x000D_EMAIL: RANDY.FOO@SYNAPXE.SG</v>
      </c>
      <c r="AF27" s="58" t="s">
        <v>78</v>
      </c>
      <c r="AG27" s="5" t="s">
        <v>94</v>
      </c>
      <c r="AH27" s="4" t="str">
        <f>"MS065-03452GLP"</f>
        <v>MS065-03452GLP</v>
      </c>
      <c r="AI27" s="4" t="str">
        <f>"MS EXCEL SNGL LSA"</f>
        <v>MS EXCEL SNGL LSA</v>
      </c>
      <c r="AJ27" s="59" t="s">
        <v>343</v>
      </c>
      <c r="AK27" s="4" t="s">
        <v>344</v>
      </c>
      <c r="AL27" s="20" t="s">
        <v>345</v>
      </c>
      <c r="AM27" s="20" t="s">
        <v>342</v>
      </c>
    </row>
    <row r="28" spans="1:45" hidden="1">
      <c r="B28" s="1" t="str">
        <f>IF(K28="","Hide","Show")</f>
        <v>Hide</v>
      </c>
      <c r="C28" s="4" t="s">
        <v>49</v>
      </c>
      <c r="E28" s="12" t="str">
        <f>""</f>
        <v/>
      </c>
      <c r="K28" s="20" t="str">
        <f>""</f>
        <v/>
      </c>
      <c r="L28" s="39" t="str">
        <f>""</f>
        <v/>
      </c>
      <c r="M28" s="5"/>
      <c r="N28" s="39"/>
      <c r="O28" s="4" t="str">
        <f>""</f>
        <v/>
      </c>
      <c r="P28" s="4"/>
      <c r="Q28" s="4" t="str">
        <f>""</f>
        <v/>
      </c>
      <c r="R28" s="4" t="str">
        <f>""</f>
        <v/>
      </c>
      <c r="S28" s="4" t="str">
        <f>""</f>
        <v/>
      </c>
      <c r="T28" s="3" t="str">
        <f>""</f>
        <v/>
      </c>
      <c r="V28" s="3" t="s">
        <v>78</v>
      </c>
      <c r="W28" s="5"/>
      <c r="X28" s="46" t="e">
        <f t="shared" si="4"/>
        <v>#VALUE!</v>
      </c>
      <c r="Y28" s="5" t="str">
        <f>""</f>
        <v/>
      </c>
      <c r="Z28" s="4" t="str">
        <f>""</f>
        <v/>
      </c>
      <c r="AA28" s="4" t="str">
        <f>""</f>
        <v/>
      </c>
      <c r="AB28" s="4" t="str">
        <f>""</f>
        <v/>
      </c>
      <c r="AC28" s="73" t="str">
        <f>""</f>
        <v/>
      </c>
      <c r="AD28" s="38"/>
      <c r="AE28" s="72" t="str">
        <f>""</f>
        <v/>
      </c>
      <c r="AF28" s="17" t="str">
        <f>""</f>
        <v/>
      </c>
      <c r="AG28" s="5" t="str">
        <f>""</f>
        <v/>
      </c>
    </row>
    <row r="29" spans="1:45" hidden="1">
      <c r="B29" s="1" t="str">
        <f>IF(K29="","Hide","Show")</f>
        <v>Hide</v>
      </c>
      <c r="C29" s="4" t="s">
        <v>50</v>
      </c>
      <c r="E29" s="12" t="str">
        <f>""</f>
        <v/>
      </c>
      <c r="K29" s="20" t="str">
        <f>""</f>
        <v/>
      </c>
      <c r="L29" s="39" t="str">
        <f>""</f>
        <v/>
      </c>
      <c r="M29" s="5"/>
      <c r="N29" s="39"/>
      <c r="O29" s="4" t="str">
        <f>""</f>
        <v/>
      </c>
      <c r="P29" s="4"/>
      <c r="Q29" s="4" t="str">
        <f>""</f>
        <v/>
      </c>
      <c r="R29" s="4" t="str">
        <f>""</f>
        <v/>
      </c>
      <c r="S29" s="4" t="str">
        <f>""</f>
        <v/>
      </c>
      <c r="T29" s="3" t="str">
        <f>""</f>
        <v/>
      </c>
      <c r="V29" s="3" t="s">
        <v>78</v>
      </c>
      <c r="W29" s="5"/>
      <c r="X29" s="46" t="e">
        <f t="shared" si="4"/>
        <v>#VALUE!</v>
      </c>
      <c r="Y29" s="5" t="str">
        <f>""</f>
        <v/>
      </c>
      <c r="Z29" s="4" t="str">
        <f>""</f>
        <v/>
      </c>
      <c r="AA29" s="4" t="str">
        <f>""</f>
        <v/>
      </c>
      <c r="AB29" s="4" t="str">
        <f>""</f>
        <v/>
      </c>
      <c r="AC29" s="73" t="str">
        <f>""</f>
        <v/>
      </c>
      <c r="AD29" s="38"/>
      <c r="AE29" s="72"/>
      <c r="AF29" s="17" t="str">
        <f>""</f>
        <v/>
      </c>
      <c r="AG29" s="5" t="str">
        <f>""</f>
        <v/>
      </c>
    </row>
    <row r="30" spans="1:45">
      <c r="AD30" s="38"/>
      <c r="AG30" s="5"/>
    </row>
    <row r="31" spans="1:45">
      <c r="AR31" s="15"/>
    </row>
    <row r="32" spans="1:45">
      <c r="AS32" s="15"/>
    </row>
    <row r="33" spans="46:50">
      <c r="AT33" s="15"/>
    </row>
    <row r="34" spans="46:50">
      <c r="AU34" s="15"/>
    </row>
    <row r="35" spans="46:50">
      <c r="AV35" s="15"/>
    </row>
    <row r="36" spans="46:50">
      <c r="AW36" s="15"/>
    </row>
    <row r="37" spans="46:50">
      <c r="AX37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29" t="s">
        <v>14</v>
      </c>
      <c r="C2" s="29" t="s">
        <v>16</v>
      </c>
      <c r="D2" s="29" t="s">
        <v>30</v>
      </c>
      <c r="E2" s="29" t="s">
        <v>31</v>
      </c>
      <c r="F2" s="29" t="s">
        <v>32</v>
      </c>
      <c r="G2" s="29" t="s">
        <v>33</v>
      </c>
      <c r="H2" s="29" t="s">
        <v>34</v>
      </c>
      <c r="I2" s="29" t="s">
        <v>35</v>
      </c>
      <c r="J2" s="29" t="s">
        <v>36</v>
      </c>
      <c r="K2" s="29" t="s">
        <v>12</v>
      </c>
      <c r="L2" s="29" t="s">
        <v>32</v>
      </c>
      <c r="M2" s="29" t="s">
        <v>13</v>
      </c>
      <c r="N2" s="29" t="s">
        <v>37</v>
      </c>
      <c r="O2" s="29" t="s">
        <v>38</v>
      </c>
      <c r="P2" s="30" t="s">
        <v>17</v>
      </c>
      <c r="Q2" s="29" t="s">
        <v>15</v>
      </c>
      <c r="R2" s="30" t="s">
        <v>56</v>
      </c>
      <c r="S2" s="31" t="s">
        <v>57</v>
      </c>
    </row>
    <row r="3" spans="1:19">
      <c r="B3" s="32" t="s">
        <v>58</v>
      </c>
      <c r="C3" s="33" t="s">
        <v>59</v>
      </c>
      <c r="D3" s="32" t="s">
        <v>39</v>
      </c>
      <c r="E3" s="32" t="s">
        <v>60</v>
      </c>
      <c r="F3" s="32" t="s">
        <v>61</v>
      </c>
      <c r="G3" s="32" t="s">
        <v>62</v>
      </c>
      <c r="H3" s="32" t="s">
        <v>63</v>
      </c>
      <c r="I3" s="32" t="s">
        <v>40</v>
      </c>
      <c r="J3" s="32" t="s">
        <v>64</v>
      </c>
      <c r="K3" s="32" t="s">
        <v>65</v>
      </c>
      <c r="L3" s="32" t="s">
        <v>66</v>
      </c>
      <c r="M3" s="32" t="s">
        <v>67</v>
      </c>
      <c r="N3" s="32" t="s">
        <v>68</v>
      </c>
      <c r="O3" s="32" t="s">
        <v>69</v>
      </c>
      <c r="P3" s="33" t="s">
        <v>70</v>
      </c>
      <c r="Q3" s="32" t="s">
        <v>71</v>
      </c>
      <c r="R3" s="34" t="e">
        <v>#VALUE!</v>
      </c>
      <c r="S3" s="34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4"/>
      <c r="S4" s="34"/>
    </row>
    <row r="5" spans="1:19" ht="195">
      <c r="B5" t="s">
        <v>73</v>
      </c>
      <c r="C5" s="28" t="s">
        <v>52</v>
      </c>
    </row>
    <row r="7" spans="1:19" ht="195">
      <c r="C7" s="28" t="s">
        <v>55</v>
      </c>
    </row>
    <row r="9" spans="1:19" ht="195">
      <c r="C9" s="28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0" t="s">
        <v>95</v>
      </c>
      <c r="C6" s="60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3" t="s">
        <v>107</v>
      </c>
      <c r="B1" s="63" t="s">
        <v>1</v>
      </c>
      <c r="C1" s="63" t="s">
        <v>2</v>
      </c>
      <c r="D1" s="63" t="s">
        <v>3</v>
      </c>
    </row>
    <row r="2" spans="1:5">
      <c r="B2" s="63" t="s">
        <v>19</v>
      </c>
      <c r="C2" s="63" t="s">
        <v>4</v>
      </c>
    </row>
    <row r="3" spans="1:5">
      <c r="A3" s="63" t="s">
        <v>0</v>
      </c>
      <c r="B3" s="63" t="s">
        <v>5</v>
      </c>
      <c r="C3" s="63" t="s">
        <v>330</v>
      </c>
    </row>
    <row r="4" spans="1:5">
      <c r="A4" s="63" t="s">
        <v>0</v>
      </c>
      <c r="B4" s="63" t="s">
        <v>6</v>
      </c>
      <c r="C4" s="63" t="s">
        <v>331</v>
      </c>
    </row>
    <row r="5" spans="1:5">
      <c r="A5" s="63" t="s">
        <v>0</v>
      </c>
      <c r="B5" s="63" t="s">
        <v>26</v>
      </c>
      <c r="C5" s="63" t="s">
        <v>97</v>
      </c>
      <c r="D5" s="63" t="s">
        <v>98</v>
      </c>
      <c r="E5" s="63" t="s">
        <v>45</v>
      </c>
    </row>
    <row r="8" spans="1:5">
      <c r="A8" s="63" t="s">
        <v>8</v>
      </c>
      <c r="C8" s="63" t="s">
        <v>99</v>
      </c>
    </row>
    <row r="9" spans="1:5">
      <c r="A9" s="63" t="s">
        <v>9</v>
      </c>
      <c r="C9" s="63" t="s">
        <v>100</v>
      </c>
    </row>
    <row r="10" spans="1:5">
      <c r="B10" s="63" t="s">
        <v>42</v>
      </c>
      <c r="C10" s="63" t="s">
        <v>101</v>
      </c>
    </row>
    <row r="11" spans="1:5">
      <c r="B11" s="63" t="s">
        <v>39</v>
      </c>
      <c r="C11" s="63" t="s">
        <v>101</v>
      </c>
    </row>
    <row r="12" spans="1:5">
      <c r="B12" s="63" t="s">
        <v>43</v>
      </c>
      <c r="C12" s="63" t="s">
        <v>102</v>
      </c>
    </row>
    <row r="13" spans="1:5">
      <c r="B13" s="63" t="s">
        <v>44</v>
      </c>
      <c r="C13" s="63" t="s">
        <v>103</v>
      </c>
      <c r="D13" s="63" t="s">
        <v>104</v>
      </c>
    </row>
    <row r="14" spans="1:5">
      <c r="D14" s="63" t="s">
        <v>105</v>
      </c>
    </row>
    <row r="15" spans="1:5">
      <c r="D15" s="6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3" t="s">
        <v>107</v>
      </c>
      <c r="B1" s="63" t="s">
        <v>1</v>
      </c>
      <c r="C1" s="63" t="s">
        <v>2</v>
      </c>
      <c r="D1" s="63" t="s">
        <v>3</v>
      </c>
    </row>
    <row r="2" spans="1:5">
      <c r="B2" s="63" t="s">
        <v>19</v>
      </c>
      <c r="C2" s="63" t="s">
        <v>4</v>
      </c>
    </row>
    <row r="3" spans="1:5">
      <c r="A3" s="63" t="s">
        <v>0</v>
      </c>
      <c r="B3" s="63" t="s">
        <v>5</v>
      </c>
      <c r="C3" s="63" t="s">
        <v>330</v>
      </c>
    </row>
    <row r="4" spans="1:5">
      <c r="A4" s="63" t="s">
        <v>0</v>
      </c>
      <c r="B4" s="63" t="s">
        <v>6</v>
      </c>
      <c r="C4" s="63" t="s">
        <v>331</v>
      </c>
    </row>
    <row r="5" spans="1:5">
      <c r="A5" s="63" t="s">
        <v>0</v>
      </c>
      <c r="B5" s="63" t="s">
        <v>26</v>
      </c>
      <c r="C5" s="63" t="s">
        <v>97</v>
      </c>
      <c r="D5" s="63" t="s">
        <v>98</v>
      </c>
      <c r="E5" s="63" t="s">
        <v>45</v>
      </c>
    </row>
    <row r="8" spans="1:5">
      <c r="A8" s="63" t="s">
        <v>8</v>
      </c>
      <c r="C8" s="63" t="s">
        <v>99</v>
      </c>
    </row>
    <row r="9" spans="1:5">
      <c r="A9" s="63" t="s">
        <v>9</v>
      </c>
      <c r="C9" s="63" t="s">
        <v>100</v>
      </c>
    </row>
    <row r="10" spans="1:5">
      <c r="B10" s="63" t="s">
        <v>42</v>
      </c>
      <c r="C10" s="63" t="s">
        <v>101</v>
      </c>
    </row>
    <row r="11" spans="1:5">
      <c r="B11" s="63" t="s">
        <v>39</v>
      </c>
      <c r="C11" s="63" t="s">
        <v>101</v>
      </c>
    </row>
    <row r="12" spans="1:5">
      <c r="B12" s="63" t="s">
        <v>43</v>
      </c>
      <c r="C12" s="63" t="s">
        <v>102</v>
      </c>
    </row>
    <row r="13" spans="1:5">
      <c r="B13" s="63" t="s">
        <v>44</v>
      </c>
      <c r="C13" s="63" t="s">
        <v>103</v>
      </c>
      <c r="D13" s="63" t="s">
        <v>104</v>
      </c>
    </row>
    <row r="14" spans="1:5">
      <c r="D14" s="63" t="s">
        <v>105</v>
      </c>
    </row>
    <row r="15" spans="1:5">
      <c r="D15" s="63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3" t="s">
        <v>183</v>
      </c>
      <c r="B1" s="63" t="s">
        <v>46</v>
      </c>
      <c r="C1" s="63" t="s">
        <v>7</v>
      </c>
      <c r="D1" s="63" t="s">
        <v>7</v>
      </c>
      <c r="E1" s="63" t="s">
        <v>7</v>
      </c>
      <c r="F1" s="63" t="s">
        <v>7</v>
      </c>
      <c r="G1" s="63" t="s">
        <v>7</v>
      </c>
      <c r="H1" s="63" t="s">
        <v>7</v>
      </c>
      <c r="I1" s="63" t="s">
        <v>7</v>
      </c>
      <c r="J1" s="63" t="s">
        <v>51</v>
      </c>
      <c r="K1" s="63" t="s">
        <v>18</v>
      </c>
      <c r="L1" s="63" t="s">
        <v>18</v>
      </c>
      <c r="O1" s="63" t="s">
        <v>18</v>
      </c>
      <c r="Q1" s="63" t="s">
        <v>18</v>
      </c>
      <c r="R1" s="63" t="s">
        <v>18</v>
      </c>
      <c r="S1" s="63" t="s">
        <v>18</v>
      </c>
      <c r="T1" s="63" t="s">
        <v>18</v>
      </c>
      <c r="V1" s="63" t="s">
        <v>18</v>
      </c>
      <c r="Y1" s="63" t="s">
        <v>7</v>
      </c>
      <c r="Z1" s="63" t="s">
        <v>7</v>
      </c>
      <c r="AA1" s="63" t="s">
        <v>18</v>
      </c>
      <c r="AB1" s="63" t="s">
        <v>18</v>
      </c>
      <c r="AC1" s="63" t="s">
        <v>18</v>
      </c>
      <c r="AJ1" s="63" t="s">
        <v>18</v>
      </c>
      <c r="AK1" s="63" t="s">
        <v>18</v>
      </c>
      <c r="AR1" s="63" t="s">
        <v>7</v>
      </c>
      <c r="AS1" s="63" t="s">
        <v>7</v>
      </c>
      <c r="AT1" s="63" t="s">
        <v>7</v>
      </c>
    </row>
    <row r="2" spans="1:46">
      <c r="A2" s="63" t="s">
        <v>7</v>
      </c>
      <c r="D2" s="63" t="s">
        <v>19</v>
      </c>
      <c r="E2" s="63" t="s">
        <v>108</v>
      </c>
    </row>
    <row r="3" spans="1:46">
      <c r="A3" s="63" t="s">
        <v>7</v>
      </c>
      <c r="D3" s="63" t="s">
        <v>22</v>
      </c>
      <c r="E3" s="63" t="s">
        <v>20</v>
      </c>
      <c r="F3" s="63" t="s">
        <v>21</v>
      </c>
      <c r="G3" s="63" t="s">
        <v>23</v>
      </c>
      <c r="H3" s="63" t="s">
        <v>47</v>
      </c>
      <c r="I3" s="63" t="s">
        <v>24</v>
      </c>
    </row>
    <row r="4" spans="1:46">
      <c r="A4" s="63" t="s">
        <v>7</v>
      </c>
      <c r="C4" s="63" t="s">
        <v>11</v>
      </c>
      <c r="D4" s="63" t="s">
        <v>109</v>
      </c>
      <c r="E4" s="63" t="s">
        <v>110</v>
      </c>
      <c r="F4" s="63" t="s">
        <v>96</v>
      </c>
      <c r="G4" s="63" t="s">
        <v>25</v>
      </c>
      <c r="H4" s="63" t="s">
        <v>111</v>
      </c>
    </row>
    <row r="5" spans="1:46">
      <c r="A5" s="63" t="s">
        <v>7</v>
      </c>
      <c r="C5" s="63" t="s">
        <v>10</v>
      </c>
      <c r="D5" s="63" t="s">
        <v>112</v>
      </c>
      <c r="E5" s="63" t="s">
        <v>113</v>
      </c>
      <c r="F5" s="63" t="s">
        <v>96</v>
      </c>
      <c r="G5" s="63" t="s">
        <v>25</v>
      </c>
      <c r="H5" s="63" t="s">
        <v>111</v>
      </c>
      <c r="I5" s="63" t="s">
        <v>114</v>
      </c>
    </row>
    <row r="6" spans="1:46">
      <c r="A6" s="63" t="s">
        <v>7</v>
      </c>
      <c r="C6" s="63" t="s">
        <v>41</v>
      </c>
      <c r="D6" s="63" t="s">
        <v>115</v>
      </c>
      <c r="E6" s="63" t="s">
        <v>116</v>
      </c>
      <c r="F6" s="63" t="s">
        <v>96</v>
      </c>
      <c r="G6" s="63" t="s">
        <v>25</v>
      </c>
      <c r="H6" s="63" t="s">
        <v>111</v>
      </c>
      <c r="I6" s="63" t="s">
        <v>117</v>
      </c>
    </row>
    <row r="7" spans="1:46">
      <c r="A7" s="63" t="s">
        <v>7</v>
      </c>
    </row>
    <row r="8" spans="1:46">
      <c r="A8" s="63" t="s">
        <v>7</v>
      </c>
    </row>
    <row r="9" spans="1:46">
      <c r="A9" s="63" t="s">
        <v>7</v>
      </c>
    </row>
    <row r="10" spans="1:46">
      <c r="A10" s="63" t="s">
        <v>7</v>
      </c>
    </row>
    <row r="11" spans="1:46">
      <c r="A11" s="63" t="s">
        <v>7</v>
      </c>
      <c r="C11" s="63" t="s">
        <v>27</v>
      </c>
      <c r="E11" s="63" t="s">
        <v>118</v>
      </c>
    </row>
    <row r="12" spans="1:46">
      <c r="A12" s="63" t="s">
        <v>7</v>
      </c>
      <c r="C12" s="63" t="s">
        <v>28</v>
      </c>
      <c r="E12" s="63" t="s">
        <v>119</v>
      </c>
    </row>
    <row r="13" spans="1:46">
      <c r="A13" s="63" t="s">
        <v>7</v>
      </c>
      <c r="C13" s="63" t="s">
        <v>42</v>
      </c>
      <c r="E13" s="63" t="s">
        <v>120</v>
      </c>
    </row>
    <row r="14" spans="1:46">
      <c r="A14" s="63" t="s">
        <v>7</v>
      </c>
      <c r="C14" s="63" t="s">
        <v>39</v>
      </c>
      <c r="E14" s="63" t="s">
        <v>121</v>
      </c>
    </row>
    <row r="15" spans="1:46">
      <c r="A15" s="63" t="s">
        <v>7</v>
      </c>
      <c r="C15" s="63" t="s">
        <v>43</v>
      </c>
      <c r="E15" s="63" t="s">
        <v>122</v>
      </c>
    </row>
    <row r="16" spans="1:46">
      <c r="A16" s="63" t="s">
        <v>7</v>
      </c>
      <c r="C16" s="63" t="s">
        <v>44</v>
      </c>
      <c r="E16" s="63" t="s">
        <v>123</v>
      </c>
    </row>
    <row r="17" spans="1:43">
      <c r="A17" s="63" t="s">
        <v>7</v>
      </c>
    </row>
    <row r="18" spans="1:43">
      <c r="A18" s="63" t="s">
        <v>7</v>
      </c>
    </row>
    <row r="21" spans="1:43">
      <c r="K21" s="63" t="s">
        <v>53</v>
      </c>
    </row>
    <row r="23" spans="1:43">
      <c r="E23" s="63" t="s">
        <v>29</v>
      </c>
      <c r="K23" s="63" t="s">
        <v>75</v>
      </c>
      <c r="L23" s="63" t="s">
        <v>76</v>
      </c>
      <c r="M23" s="63" t="s">
        <v>14</v>
      </c>
      <c r="N23" s="63" t="s">
        <v>16</v>
      </c>
      <c r="O23" s="63" t="s">
        <v>30</v>
      </c>
      <c r="P23" s="63" t="s">
        <v>33</v>
      </c>
      <c r="Q23" s="63" t="s">
        <v>77</v>
      </c>
      <c r="R23" s="63" t="s">
        <v>31</v>
      </c>
      <c r="S23" s="63" t="s">
        <v>38</v>
      </c>
      <c r="T23" s="63" t="s">
        <v>34</v>
      </c>
      <c r="U23" s="63" t="s">
        <v>17</v>
      </c>
      <c r="V23" s="63" t="s">
        <v>17</v>
      </c>
      <c r="W23" s="63" t="s">
        <v>79</v>
      </c>
      <c r="X23" s="63" t="s">
        <v>80</v>
      </c>
      <c r="Y23" s="63" t="s">
        <v>36</v>
      </c>
      <c r="Z23" s="63" t="s">
        <v>12</v>
      </c>
      <c r="AA23" s="63" t="s">
        <v>32</v>
      </c>
      <c r="AB23" s="63" t="s">
        <v>13</v>
      </c>
      <c r="AC23" s="63" t="s">
        <v>37</v>
      </c>
      <c r="AD23" s="63" t="s">
        <v>56</v>
      </c>
      <c r="AE23" s="63" t="s">
        <v>57</v>
      </c>
      <c r="AF23" s="63" t="s">
        <v>81</v>
      </c>
      <c r="AG23" s="63" t="s">
        <v>82</v>
      </c>
      <c r="AH23" s="63" t="s">
        <v>83</v>
      </c>
      <c r="AI23" s="63" t="s">
        <v>84</v>
      </c>
      <c r="AJ23" s="63" t="s">
        <v>85</v>
      </c>
      <c r="AK23" s="63" t="s">
        <v>86</v>
      </c>
      <c r="AL23" s="63" t="s">
        <v>87</v>
      </c>
      <c r="AM23" s="63" t="s">
        <v>88</v>
      </c>
      <c r="AN23" s="63" t="s">
        <v>89</v>
      </c>
      <c r="AO23" s="63" t="s">
        <v>90</v>
      </c>
      <c r="AP23" s="63" t="s">
        <v>91</v>
      </c>
      <c r="AQ23" s="63" t="s">
        <v>92</v>
      </c>
    </row>
    <row r="24" spans="1:43">
      <c r="B24" s="63" t="s">
        <v>124</v>
      </c>
      <c r="C24" s="63" t="s">
        <v>48</v>
      </c>
      <c r="E24" s="63" t="s">
        <v>125</v>
      </c>
      <c r="K24" s="63" t="s">
        <v>126</v>
      </c>
      <c r="L24" s="63" t="s">
        <v>127</v>
      </c>
      <c r="M24" s="63" t="s">
        <v>128</v>
      </c>
      <c r="N24" s="63" t="s">
        <v>129</v>
      </c>
      <c r="O24" s="63" t="s">
        <v>130</v>
      </c>
      <c r="P24" s="63" t="s">
        <v>131</v>
      </c>
      <c r="Q24" s="63" t="s">
        <v>78</v>
      </c>
      <c r="R24" s="63" t="s">
        <v>132</v>
      </c>
      <c r="S24" s="63" t="s">
        <v>133</v>
      </c>
      <c r="T24" s="63" t="s">
        <v>134</v>
      </c>
      <c r="U24" s="63" t="s">
        <v>309</v>
      </c>
      <c r="V24" s="63" t="s">
        <v>135</v>
      </c>
      <c r="W24" s="63" t="s">
        <v>136</v>
      </c>
      <c r="X24" s="63" t="s">
        <v>310</v>
      </c>
      <c r="Y24" s="63" t="s">
        <v>137</v>
      </c>
      <c r="Z24" s="63" t="s">
        <v>138</v>
      </c>
      <c r="AA24" s="63" t="s">
        <v>139</v>
      </c>
      <c r="AB24" s="63" t="s">
        <v>140</v>
      </c>
      <c r="AC24" s="63" t="s">
        <v>141</v>
      </c>
      <c r="AD24" s="63" t="s">
        <v>311</v>
      </c>
      <c r="AE24" s="63" t="s">
        <v>142</v>
      </c>
      <c r="AF24" s="63" t="s">
        <v>143</v>
      </c>
      <c r="AG24" s="63" t="s">
        <v>142</v>
      </c>
      <c r="AH24" s="63" t="s">
        <v>93</v>
      </c>
      <c r="AI24" s="63" t="s">
        <v>144</v>
      </c>
      <c r="AJ24" s="63" t="s">
        <v>78</v>
      </c>
      <c r="AK24" s="63" t="s">
        <v>94</v>
      </c>
      <c r="AL24" s="63" t="s">
        <v>137</v>
      </c>
      <c r="AM24" s="63" t="s">
        <v>138</v>
      </c>
      <c r="AN24" s="63" t="s">
        <v>145</v>
      </c>
      <c r="AO24" s="63" t="s">
        <v>146</v>
      </c>
      <c r="AP24" s="63" t="s">
        <v>147</v>
      </c>
      <c r="AQ24" s="63" t="s">
        <v>148</v>
      </c>
    </row>
    <row r="25" spans="1:43">
      <c r="B25" s="63" t="s">
        <v>149</v>
      </c>
      <c r="C25" s="63" t="s">
        <v>49</v>
      </c>
      <c r="E25" s="63" t="s">
        <v>150</v>
      </c>
      <c r="K25" s="63" t="s">
        <v>151</v>
      </c>
      <c r="L25" s="63" t="s">
        <v>152</v>
      </c>
      <c r="O25" s="63" t="s">
        <v>153</v>
      </c>
      <c r="Q25" s="63" t="s">
        <v>154</v>
      </c>
      <c r="R25" s="63" t="s">
        <v>155</v>
      </c>
      <c r="S25" s="63" t="s">
        <v>156</v>
      </c>
      <c r="T25" s="63" t="s">
        <v>157</v>
      </c>
      <c r="V25" s="63" t="s">
        <v>78</v>
      </c>
      <c r="Y25" s="63" t="s">
        <v>156</v>
      </c>
      <c r="Z25" s="63" t="s">
        <v>158</v>
      </c>
      <c r="AA25" s="63" t="s">
        <v>159</v>
      </c>
      <c r="AB25" s="63" t="s">
        <v>160</v>
      </c>
      <c r="AC25" s="63" t="s">
        <v>161</v>
      </c>
      <c r="AD25" s="63" t="s">
        <v>312</v>
      </c>
      <c r="AE25" s="63" t="s">
        <v>162</v>
      </c>
      <c r="AI25" s="63" t="s">
        <v>163</v>
      </c>
      <c r="AJ25" s="63" t="s">
        <v>164</v>
      </c>
      <c r="AK25" s="63" t="s">
        <v>165</v>
      </c>
    </row>
    <row r="26" spans="1:43">
      <c r="B26" s="63" t="s">
        <v>166</v>
      </c>
      <c r="C26" s="63" t="s">
        <v>50</v>
      </c>
      <c r="E26" s="63" t="s">
        <v>167</v>
      </c>
      <c r="K26" s="63" t="s">
        <v>168</v>
      </c>
      <c r="L26" s="63" t="s">
        <v>169</v>
      </c>
      <c r="O26" s="63" t="s">
        <v>170</v>
      </c>
      <c r="Q26" s="63" t="s">
        <v>171</v>
      </c>
      <c r="R26" s="63" t="s">
        <v>172</v>
      </c>
      <c r="S26" s="63" t="s">
        <v>173</v>
      </c>
      <c r="T26" s="63" t="s">
        <v>174</v>
      </c>
      <c r="V26" s="63" t="s">
        <v>78</v>
      </c>
      <c r="Y26" s="63" t="s">
        <v>173</v>
      </c>
      <c r="Z26" s="63" t="s">
        <v>175</v>
      </c>
      <c r="AA26" s="63" t="s">
        <v>176</v>
      </c>
      <c r="AB26" s="63" t="s">
        <v>177</v>
      </c>
      <c r="AC26" s="63" t="s">
        <v>178</v>
      </c>
      <c r="AD26" s="63" t="s">
        <v>313</v>
      </c>
      <c r="AE26" s="63" t="s">
        <v>179</v>
      </c>
      <c r="AJ26" s="63" t="s">
        <v>180</v>
      </c>
      <c r="AK26" s="63" t="s">
        <v>181</v>
      </c>
    </row>
    <row r="28" spans="1:43">
      <c r="AD28" s="63" t="s">
        <v>182</v>
      </c>
      <c r="AE28" s="63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3" t="s">
        <v>183</v>
      </c>
      <c r="B1" s="63" t="s">
        <v>46</v>
      </c>
      <c r="C1" s="63" t="s">
        <v>7</v>
      </c>
      <c r="D1" s="63" t="s">
        <v>7</v>
      </c>
      <c r="E1" s="63" t="s">
        <v>7</v>
      </c>
      <c r="F1" s="63" t="s">
        <v>7</v>
      </c>
      <c r="G1" s="63" t="s">
        <v>7</v>
      </c>
      <c r="H1" s="63" t="s">
        <v>7</v>
      </c>
      <c r="I1" s="63" t="s">
        <v>7</v>
      </c>
      <c r="J1" s="63" t="s">
        <v>51</v>
      </c>
      <c r="K1" s="63" t="s">
        <v>18</v>
      </c>
      <c r="L1" s="63" t="s">
        <v>18</v>
      </c>
      <c r="O1" s="63" t="s">
        <v>18</v>
      </c>
      <c r="Q1" s="63" t="s">
        <v>18</v>
      </c>
      <c r="R1" s="63" t="s">
        <v>18</v>
      </c>
      <c r="S1" s="63" t="s">
        <v>18</v>
      </c>
      <c r="T1" s="63" t="s">
        <v>18</v>
      </c>
      <c r="V1" s="63" t="s">
        <v>18</v>
      </c>
      <c r="Y1" s="63" t="s">
        <v>7</v>
      </c>
      <c r="Z1" s="63" t="s">
        <v>7</v>
      </c>
      <c r="AA1" s="63" t="s">
        <v>18</v>
      </c>
      <c r="AB1" s="63" t="s">
        <v>18</v>
      </c>
      <c r="AC1" s="63" t="s">
        <v>18</v>
      </c>
      <c r="AJ1" s="63" t="s">
        <v>18</v>
      </c>
      <c r="AK1" s="63" t="s">
        <v>18</v>
      </c>
      <c r="AR1" s="63" t="s">
        <v>7</v>
      </c>
      <c r="AS1" s="63" t="s">
        <v>7</v>
      </c>
      <c r="AT1" s="63" t="s">
        <v>7</v>
      </c>
    </row>
    <row r="2" spans="1:46">
      <c r="A2" s="63" t="s">
        <v>7</v>
      </c>
      <c r="D2" s="63" t="s">
        <v>19</v>
      </c>
      <c r="E2" s="63" t="s">
        <v>108</v>
      </c>
    </row>
    <row r="3" spans="1:46">
      <c r="A3" s="63" t="s">
        <v>7</v>
      </c>
      <c r="D3" s="63" t="s">
        <v>22</v>
      </c>
      <c r="E3" s="63" t="s">
        <v>20</v>
      </c>
      <c r="F3" s="63" t="s">
        <v>21</v>
      </c>
      <c r="G3" s="63" t="s">
        <v>23</v>
      </c>
      <c r="H3" s="63" t="s">
        <v>47</v>
      </c>
      <c r="I3" s="63" t="s">
        <v>24</v>
      </c>
    </row>
    <row r="4" spans="1:46">
      <c r="A4" s="63" t="s">
        <v>7</v>
      </c>
      <c r="C4" s="63" t="s">
        <v>11</v>
      </c>
      <c r="D4" s="63" t="s">
        <v>109</v>
      </c>
      <c r="E4" s="63" t="s">
        <v>110</v>
      </c>
      <c r="F4" s="63" t="s">
        <v>96</v>
      </c>
      <c r="G4" s="63" t="s">
        <v>25</v>
      </c>
      <c r="H4" s="63" t="s">
        <v>111</v>
      </c>
    </row>
    <row r="5" spans="1:46">
      <c r="A5" s="63" t="s">
        <v>7</v>
      </c>
      <c r="C5" s="63" t="s">
        <v>10</v>
      </c>
      <c r="D5" s="63" t="s">
        <v>112</v>
      </c>
      <c r="E5" s="63" t="s">
        <v>113</v>
      </c>
      <c r="F5" s="63" t="s">
        <v>96</v>
      </c>
      <c r="G5" s="63" t="s">
        <v>25</v>
      </c>
      <c r="H5" s="63" t="s">
        <v>111</v>
      </c>
      <c r="I5" s="63" t="s">
        <v>114</v>
      </c>
    </row>
    <row r="6" spans="1:46">
      <c r="A6" s="63" t="s">
        <v>7</v>
      </c>
      <c r="C6" s="63" t="s">
        <v>41</v>
      </c>
      <c r="D6" s="63" t="s">
        <v>115</v>
      </c>
      <c r="E6" s="63" t="s">
        <v>116</v>
      </c>
      <c r="F6" s="63" t="s">
        <v>96</v>
      </c>
      <c r="G6" s="63" t="s">
        <v>25</v>
      </c>
      <c r="H6" s="63" t="s">
        <v>111</v>
      </c>
      <c r="I6" s="63" t="s">
        <v>117</v>
      </c>
    </row>
    <row r="7" spans="1:46">
      <c r="A7" s="63" t="s">
        <v>7</v>
      </c>
    </row>
    <row r="8" spans="1:46">
      <c r="A8" s="63" t="s">
        <v>7</v>
      </c>
    </row>
    <row r="9" spans="1:46">
      <c r="A9" s="63" t="s">
        <v>7</v>
      </c>
    </row>
    <row r="10" spans="1:46">
      <c r="A10" s="63" t="s">
        <v>7</v>
      </c>
    </row>
    <row r="11" spans="1:46">
      <c r="A11" s="63" t="s">
        <v>7</v>
      </c>
      <c r="C11" s="63" t="s">
        <v>27</v>
      </c>
      <c r="E11" s="63" t="s">
        <v>118</v>
      </c>
    </row>
    <row r="12" spans="1:46">
      <c r="A12" s="63" t="s">
        <v>7</v>
      </c>
      <c r="C12" s="63" t="s">
        <v>28</v>
      </c>
      <c r="E12" s="63" t="s">
        <v>119</v>
      </c>
    </row>
    <row r="13" spans="1:46">
      <c r="A13" s="63" t="s">
        <v>7</v>
      </c>
      <c r="C13" s="63" t="s">
        <v>42</v>
      </c>
      <c r="E13" s="63" t="s">
        <v>120</v>
      </c>
    </row>
    <row r="14" spans="1:46">
      <c r="A14" s="63" t="s">
        <v>7</v>
      </c>
      <c r="C14" s="63" t="s">
        <v>39</v>
      </c>
      <c r="E14" s="63" t="s">
        <v>121</v>
      </c>
    </row>
    <row r="15" spans="1:46">
      <c r="A15" s="63" t="s">
        <v>7</v>
      </c>
      <c r="C15" s="63" t="s">
        <v>43</v>
      </c>
      <c r="E15" s="63" t="s">
        <v>122</v>
      </c>
    </row>
    <row r="16" spans="1:46">
      <c r="A16" s="63" t="s">
        <v>7</v>
      </c>
      <c r="C16" s="63" t="s">
        <v>44</v>
      </c>
      <c r="E16" s="63" t="s">
        <v>123</v>
      </c>
    </row>
    <row r="17" spans="1:43">
      <c r="A17" s="63" t="s">
        <v>7</v>
      </c>
    </row>
    <row r="18" spans="1:43">
      <c r="A18" s="63" t="s">
        <v>7</v>
      </c>
    </row>
    <row r="21" spans="1:43">
      <c r="K21" s="63" t="s">
        <v>53</v>
      </c>
    </row>
    <row r="23" spans="1:43">
      <c r="E23" s="63" t="s">
        <v>29</v>
      </c>
      <c r="K23" s="63" t="s">
        <v>75</v>
      </c>
      <c r="L23" s="63" t="s">
        <v>76</v>
      </c>
      <c r="M23" s="63" t="s">
        <v>14</v>
      </c>
      <c r="N23" s="63" t="s">
        <v>16</v>
      </c>
      <c r="O23" s="63" t="s">
        <v>30</v>
      </c>
      <c r="P23" s="63" t="s">
        <v>33</v>
      </c>
      <c r="Q23" s="63" t="s">
        <v>77</v>
      </c>
      <c r="R23" s="63" t="s">
        <v>31</v>
      </c>
      <c r="S23" s="63" t="s">
        <v>38</v>
      </c>
      <c r="T23" s="63" t="s">
        <v>34</v>
      </c>
      <c r="U23" s="63" t="s">
        <v>17</v>
      </c>
      <c r="V23" s="63" t="s">
        <v>17</v>
      </c>
      <c r="W23" s="63" t="s">
        <v>79</v>
      </c>
      <c r="X23" s="63" t="s">
        <v>80</v>
      </c>
      <c r="Y23" s="63" t="s">
        <v>36</v>
      </c>
      <c r="Z23" s="63" t="s">
        <v>12</v>
      </c>
      <c r="AA23" s="63" t="s">
        <v>32</v>
      </c>
      <c r="AB23" s="63" t="s">
        <v>13</v>
      </c>
      <c r="AC23" s="63" t="s">
        <v>37</v>
      </c>
      <c r="AD23" s="63" t="s">
        <v>56</v>
      </c>
      <c r="AE23" s="63" t="s">
        <v>57</v>
      </c>
      <c r="AF23" s="63" t="s">
        <v>81</v>
      </c>
      <c r="AG23" s="63" t="s">
        <v>82</v>
      </c>
      <c r="AH23" s="63" t="s">
        <v>83</v>
      </c>
      <c r="AI23" s="63" t="s">
        <v>84</v>
      </c>
      <c r="AJ23" s="63" t="s">
        <v>85</v>
      </c>
      <c r="AK23" s="63" t="s">
        <v>86</v>
      </c>
      <c r="AL23" s="63" t="s">
        <v>87</v>
      </c>
      <c r="AM23" s="63" t="s">
        <v>88</v>
      </c>
      <c r="AN23" s="63" t="s">
        <v>89</v>
      </c>
      <c r="AO23" s="63" t="s">
        <v>90</v>
      </c>
      <c r="AP23" s="63" t="s">
        <v>91</v>
      </c>
      <c r="AQ23" s="63" t="s">
        <v>92</v>
      </c>
    </row>
    <row r="24" spans="1:43">
      <c r="B24" s="63" t="s">
        <v>124</v>
      </c>
      <c r="C24" s="63" t="s">
        <v>48</v>
      </c>
      <c r="E24" s="63" t="s">
        <v>125</v>
      </c>
      <c r="K24" s="63" t="s">
        <v>126</v>
      </c>
      <c r="L24" s="63" t="s">
        <v>127</v>
      </c>
      <c r="M24" s="63" t="s">
        <v>128</v>
      </c>
      <c r="N24" s="63" t="s">
        <v>129</v>
      </c>
      <c r="O24" s="63" t="s">
        <v>130</v>
      </c>
      <c r="P24" s="63" t="s">
        <v>131</v>
      </c>
      <c r="Q24" s="63" t="s">
        <v>78</v>
      </c>
      <c r="R24" s="63" t="s">
        <v>132</v>
      </c>
      <c r="S24" s="63" t="s">
        <v>133</v>
      </c>
      <c r="T24" s="63" t="s">
        <v>134</v>
      </c>
      <c r="U24" s="63" t="s">
        <v>309</v>
      </c>
      <c r="V24" s="63" t="s">
        <v>135</v>
      </c>
      <c r="W24" s="63" t="s">
        <v>136</v>
      </c>
      <c r="X24" s="63" t="s">
        <v>310</v>
      </c>
      <c r="Y24" s="63" t="s">
        <v>137</v>
      </c>
      <c r="Z24" s="63" t="s">
        <v>138</v>
      </c>
      <c r="AA24" s="63" t="s">
        <v>139</v>
      </c>
      <c r="AB24" s="63" t="s">
        <v>140</v>
      </c>
      <c r="AC24" s="63" t="s">
        <v>141</v>
      </c>
      <c r="AD24" s="63" t="s">
        <v>311</v>
      </c>
      <c r="AE24" s="63" t="s">
        <v>142</v>
      </c>
      <c r="AF24" s="63" t="s">
        <v>143</v>
      </c>
      <c r="AG24" s="63" t="s">
        <v>142</v>
      </c>
      <c r="AH24" s="63" t="s">
        <v>93</v>
      </c>
      <c r="AI24" s="63" t="s">
        <v>144</v>
      </c>
      <c r="AJ24" s="63" t="s">
        <v>78</v>
      </c>
      <c r="AK24" s="63" t="s">
        <v>94</v>
      </c>
      <c r="AL24" s="63" t="s">
        <v>137</v>
      </c>
      <c r="AM24" s="63" t="s">
        <v>138</v>
      </c>
      <c r="AN24" s="63" t="s">
        <v>145</v>
      </c>
      <c r="AO24" s="63" t="s">
        <v>146</v>
      </c>
      <c r="AP24" s="63" t="s">
        <v>147</v>
      </c>
      <c r="AQ24" s="63" t="s">
        <v>148</v>
      </c>
    </row>
    <row r="25" spans="1:43">
      <c r="B25" s="63" t="s">
        <v>149</v>
      </c>
      <c r="C25" s="63" t="s">
        <v>49</v>
      </c>
      <c r="E25" s="63" t="s">
        <v>150</v>
      </c>
      <c r="K25" s="63" t="s">
        <v>151</v>
      </c>
      <c r="L25" s="63" t="s">
        <v>152</v>
      </c>
      <c r="O25" s="63" t="s">
        <v>153</v>
      </c>
      <c r="Q25" s="63" t="s">
        <v>154</v>
      </c>
      <c r="R25" s="63" t="s">
        <v>155</v>
      </c>
      <c r="S25" s="63" t="s">
        <v>156</v>
      </c>
      <c r="T25" s="63" t="s">
        <v>157</v>
      </c>
      <c r="V25" s="63" t="s">
        <v>78</v>
      </c>
      <c r="Y25" s="63" t="s">
        <v>156</v>
      </c>
      <c r="Z25" s="63" t="s">
        <v>158</v>
      </c>
      <c r="AA25" s="63" t="s">
        <v>159</v>
      </c>
      <c r="AB25" s="63" t="s">
        <v>160</v>
      </c>
      <c r="AC25" s="63" t="s">
        <v>161</v>
      </c>
      <c r="AD25" s="63" t="s">
        <v>312</v>
      </c>
      <c r="AE25" s="63" t="s">
        <v>162</v>
      </c>
      <c r="AI25" s="63" t="s">
        <v>163</v>
      </c>
      <c r="AJ25" s="63" t="s">
        <v>164</v>
      </c>
      <c r="AK25" s="63" t="s">
        <v>165</v>
      </c>
    </row>
    <row r="26" spans="1:43">
      <c r="B26" s="63" t="s">
        <v>166</v>
      </c>
      <c r="C26" s="63" t="s">
        <v>50</v>
      </c>
      <c r="E26" s="63" t="s">
        <v>167</v>
      </c>
      <c r="K26" s="63" t="s">
        <v>168</v>
      </c>
      <c r="L26" s="63" t="s">
        <v>169</v>
      </c>
      <c r="O26" s="63" t="s">
        <v>170</v>
      </c>
      <c r="Q26" s="63" t="s">
        <v>171</v>
      </c>
      <c r="R26" s="63" t="s">
        <v>172</v>
      </c>
      <c r="S26" s="63" t="s">
        <v>173</v>
      </c>
      <c r="T26" s="63" t="s">
        <v>174</v>
      </c>
      <c r="V26" s="63" t="s">
        <v>78</v>
      </c>
      <c r="Y26" s="63" t="s">
        <v>173</v>
      </c>
      <c r="Z26" s="63" t="s">
        <v>175</v>
      </c>
      <c r="AA26" s="63" t="s">
        <v>176</v>
      </c>
      <c r="AB26" s="63" t="s">
        <v>177</v>
      </c>
      <c r="AC26" s="63" t="s">
        <v>178</v>
      </c>
      <c r="AD26" s="63" t="s">
        <v>313</v>
      </c>
      <c r="AE26" s="63" t="s">
        <v>179</v>
      </c>
      <c r="AJ26" s="63" t="s">
        <v>180</v>
      </c>
      <c r="AK26" s="63" t="s">
        <v>181</v>
      </c>
    </row>
    <row r="28" spans="1:43">
      <c r="AD28" s="63" t="s">
        <v>182</v>
      </c>
      <c r="AE28" s="63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41F4-D189-4041-9FDC-4364400E97A0}">
  <dimension ref="A1:E15"/>
  <sheetViews>
    <sheetView workbookViewId="0"/>
  </sheetViews>
  <sheetFormatPr defaultRowHeight="15"/>
  <sheetData>
    <row r="1" spans="1:5">
      <c r="A1" s="63" t="s">
        <v>186</v>
      </c>
      <c r="B1" s="63" t="s">
        <v>1</v>
      </c>
      <c r="C1" s="63" t="s">
        <v>2</v>
      </c>
      <c r="D1" s="63" t="s">
        <v>3</v>
      </c>
    </row>
    <row r="2" spans="1:5">
      <c r="B2" s="63" t="s">
        <v>19</v>
      </c>
      <c r="C2" s="63" t="s">
        <v>4</v>
      </c>
    </row>
    <row r="3" spans="1:5">
      <c r="A3" s="63" t="s">
        <v>0</v>
      </c>
      <c r="B3" s="63" t="s">
        <v>5</v>
      </c>
      <c r="C3" s="63" t="s">
        <v>330</v>
      </c>
    </row>
    <row r="4" spans="1:5">
      <c r="A4" s="63" t="s">
        <v>0</v>
      </c>
      <c r="B4" s="63" t="s">
        <v>6</v>
      </c>
      <c r="C4" s="63" t="s">
        <v>331</v>
      </c>
    </row>
    <row r="5" spans="1:5">
      <c r="A5" s="63" t="s">
        <v>0</v>
      </c>
      <c r="B5" s="63" t="s">
        <v>26</v>
      </c>
      <c r="C5" s="63" t="s">
        <v>97</v>
      </c>
      <c r="D5" s="63" t="s">
        <v>98</v>
      </c>
      <c r="E5" s="63" t="s">
        <v>45</v>
      </c>
    </row>
    <row r="8" spans="1:5">
      <c r="A8" s="63" t="s">
        <v>8</v>
      </c>
      <c r="C8" s="63" t="s">
        <v>99</v>
      </c>
    </row>
    <row r="9" spans="1:5">
      <c r="A9" s="63" t="s">
        <v>9</v>
      </c>
      <c r="C9" s="63" t="s">
        <v>100</v>
      </c>
    </row>
    <row r="10" spans="1:5">
      <c r="B10" s="63" t="s">
        <v>42</v>
      </c>
      <c r="C10" s="63" t="s">
        <v>101</v>
      </c>
    </row>
    <row r="11" spans="1:5">
      <c r="B11" s="63" t="s">
        <v>39</v>
      </c>
      <c r="C11" s="63" t="s">
        <v>101</v>
      </c>
    </row>
    <row r="12" spans="1:5">
      <c r="B12" s="63" t="s">
        <v>43</v>
      </c>
      <c r="C12" s="63" t="s">
        <v>102</v>
      </c>
    </row>
    <row r="13" spans="1:5">
      <c r="B13" s="63" t="s">
        <v>44</v>
      </c>
      <c r="C13" s="63" t="s">
        <v>103</v>
      </c>
      <c r="D13" s="63" t="s">
        <v>104</v>
      </c>
    </row>
    <row r="14" spans="1:5">
      <c r="D14" s="63" t="s">
        <v>105</v>
      </c>
    </row>
    <row r="15" spans="1:5">
      <c r="D15" s="6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2025-12-16T02:37:19Z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