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5\"/>
    </mc:Choice>
  </mc:AlternateContent>
  <xr:revisionPtr revIDLastSave="0" documentId="8_{22F84AC5-BB9D-4BD1-B6BA-76536D36FEC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D24" i="2"/>
  <c r="AG24" i="2"/>
  <c r="AH24" i="2"/>
  <c r="AL24" i="2"/>
  <c r="E25" i="2"/>
  <c r="M25" i="2"/>
  <c r="N25" i="2"/>
  <c r="O25" i="2"/>
  <c r="Q25" i="2"/>
  <c r="R25" i="2"/>
  <c r="T25" i="2"/>
  <c r="U25" i="2"/>
  <c r="X25" i="2"/>
  <c r="Y25" i="2"/>
  <c r="Z25" i="2"/>
  <c r="AA25" i="2"/>
  <c r="AB25" i="2"/>
  <c r="AD25" i="2"/>
  <c r="AH25" i="2"/>
  <c r="AI25" i="2"/>
  <c r="E26" i="2"/>
  <c r="M26" i="2"/>
  <c r="N26" i="2"/>
  <c r="O26" i="2"/>
  <c r="Q26" i="2"/>
  <c r="R26" i="2"/>
  <c r="T26" i="2"/>
  <c r="U26" i="2"/>
  <c r="X26" i="2"/>
  <c r="Y26" i="2"/>
  <c r="Z26" i="2"/>
  <c r="AA26" i="2"/>
  <c r="AB26" i="2"/>
  <c r="AH26" i="2"/>
  <c r="AI26" i="2"/>
  <c r="D5" i="1"/>
  <c r="E15" i="2"/>
  <c r="E13" i="2"/>
  <c r="H6" i="2"/>
  <c r="H5" i="2"/>
  <c r="H4" i="2"/>
  <c r="E2" i="2"/>
  <c r="D13" i="1"/>
  <c r="C13" i="1"/>
  <c r="E16" i="2" s="1"/>
  <c r="C12" i="1"/>
  <c r="C11" i="1"/>
  <c r="E14" i="2" s="1"/>
  <c r="C10" i="1"/>
  <c r="C5" i="1"/>
  <c r="E12" i="2" s="1"/>
  <c r="C4" i="1"/>
  <c r="C3" i="1"/>
  <c r="C9" i="1" s="1"/>
  <c r="E11" i="2" s="1"/>
  <c r="B24" i="2" l="1"/>
  <c r="B25" i="2"/>
  <c r="B26" i="2"/>
  <c r="D5" i="2"/>
  <c r="E5" i="2" s="1"/>
  <c r="D4" i="2"/>
  <c r="E4" i="2" s="1"/>
  <c r="D6" i="2"/>
  <c r="I6" i="2"/>
  <c r="I5" i="2"/>
  <c r="C8" i="1"/>
  <c r="E6" i="2" l="1"/>
</calcChain>
</file>

<file path=xl/sharedStrings.xml><?xml version="1.0" encoding="utf-8"?>
<sst xmlns="http://schemas.openxmlformats.org/spreadsheetml/2006/main" count="849" uniqueCount="198">
  <si>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</si>
  <si>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</si>
  <si>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</si>
  <si>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</si>
  <si>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</si>
  <si>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</si>
  <si>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</si>
  <si>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</si>
  <si>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</si>
  <si>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</si>
  <si>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</si>
  <si>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</si>
  <si>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</si>
  <si>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</si>
  <si>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</si>
  <si>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</si>
  <si>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</si>
  <si>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</si>
  <si>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</si>
  <si>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</si>
  <si>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</si>
  <si>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</si>
  <si>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</si>
  <si>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</si>
  <si>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</si>
  <si>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</si>
  <si>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</si>
  <si>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</si>
  <si>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</si>
  <si>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</si>
  <si>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</si>
  <si>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</si>
  <si>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</si>
  <si>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</si>
  <si>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</si>
  <si>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</si>
  <si>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</si>
  <si>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</si>
  <si>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</si>
  <si>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</si>
  <si>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</si>
  <si>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</si>
  <si>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</si>
  <si>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</si>
  <si>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</si>
  <si>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</si>
  <si>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</si>
  <si>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</si>
  <si>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</si>
  <si>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</si>
  <si>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</si>
  <si>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</si>
  <si>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</si>
  <si>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</si>
  <si>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</si>
  <si>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</si>
  <si>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</si>
  <si>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</si>
  <si>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</si>
  <si>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</si>
  <si>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</si>
  <si>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</si>
  <si>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</si>
  <si>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</si>
  <si>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</si>
  <si>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</si>
  <si>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</si>
  <si>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</si>
  <si>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</si>
  <si>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</si>
  <si>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</si>
  <si>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</si>
  <si>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</si>
  <si>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</si>
  <si>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</si>
  <si>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</si>
  <si>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</si>
  <si>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</si>
  <si>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</si>
  <si>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</si>
  <si>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</si>
  <si>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</si>
  <si>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</si>
  <si>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</si>
  <si>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</si>
  <si>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</si>
  <si>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</si>
  <si>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</si>
  <si>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</si>
  <si>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</si>
  <si>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</si>
  <si>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</si>
  <si>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</si>
  <si>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</si>
  <si>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</si>
  <si>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</si>
  <si>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</si>
  <si>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</si>
  <si>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</si>
  <si>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</si>
  <si>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</si>
  <si>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</si>
  <si>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</si>
  <si>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</si>
  <si>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</si>
  <si>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</si>
  <si>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</si>
  <si>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</si>
  <si>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</si>
  <si>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</si>
  <si>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</si>
  <si>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</si>
  <si>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</si>
  <si>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</si>
  <si>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</si>
  <si>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</si>
  <si>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</si>
  <si>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</si>
  <si>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</si>
  <si>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</si>
  <si>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</si>
  <si>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</si>
  <si>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</si>
  <si>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</si>
  <si>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</si>
  <si>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</si>
  <si>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</si>
  <si>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</si>
  <si>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</si>
  <si>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</si>
  <si>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</si>
  <si>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</si>
  <si>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</si>
  <si>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</si>
  <si>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</si>
  <si>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</si>
  <si>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Auto+Hide+HideSheet+Formulas=Sheet7,Sheet3,Sheet4</t>
  </si>
  <si>
    <t>Auto+Hide+HideSheet+Formulas=Sheet7,Sheet3,Sheet4+FormulasOnly</t>
  </si>
  <si>
    <t>Auto+Hide+Values+Formulas=Sheet8,Sheet5,Sheet6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</si>
  <si>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</si>
  <si>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</si>
  <si>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</si>
  <si>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</si>
  <si>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</si>
  <si>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</si>
  <si>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</si>
  <si>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</si>
  <si>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</si>
  <si>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</si>
  <si>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</si>
  <si>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</si>
  <si>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</si>
  <si>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</si>
  <si>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</si>
  <si>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</si>
  <si>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</si>
  <si>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</si>
  <si>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</si>
  <si>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</si>
  <si>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</si>
  <si>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</si>
  <si>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</si>
  <si>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</si>
  <si>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</si>
  <si>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</si>
  <si>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</si>
  <si>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</si>
  <si>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=IFERROR(NF($E25,"U_CUSTREF"),"-")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</si>
  <si>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</si>
  <si>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</si>
  <si>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</si>
  <si>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</si>
  <si>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</si>
  <si>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</si>
  <si>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</si>
  <si>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</si>
  <si>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</si>
  <si>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</si>
  <si>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</si>
  <si>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</si>
  <si>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=IFERROR(NF($E26,"U_CUSTREF"),"-")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</si>
  <si>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</si>
  <si>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</si>
  <si>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</si>
  <si>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</si>
  <si>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</si>
  <si>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</si>
  <si>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</si>
  <si>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</si>
  <si>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</si>
  <si>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</si>
  <si>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</si>
  <si>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="01/05/2025"</t>
  </si>
  <si>
    <t>="30/05/2025"</t>
  </si>
  <si>
    <t>30.06.2027</t>
  </si>
  <si>
    <t>01.06.2025</t>
  </si>
  <si>
    <t>LICENSE WITH SA</t>
  </si>
  <si>
    <t>SYNAPXE 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</si>
</sst>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167" fontId="0" fillId="0" borderId="0" xfId="0" applyNumberFormat="1" applyAlignment="1">
      <alignment horizontal="center" vertical="top"/>
    </xf>
    <xf numFmtId="40" fontId="12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4" fillId="0" borderId="0" xfId="0" applyNumberFormat="1" applyFont="1" applyAlignment="1">
      <alignment vertical="top"/>
    </xf>
    <xf numFmtId="0" fontId="0" fillId="0" borderId="0" xfId="0" quotePrefix="1"/>
    <xf numFmtId="0" fontId="15" fillId="0" borderId="0" xfId="0" applyFont="1"/>
    <xf numFmtId="14" fontId="0" fillId="0" borderId="0" xfId="0" applyNumberFormat="1" applyAlignment="1">
      <alignment horizontal="center" vertical="top"/>
    </xf>
    <xf numFmtId="0" fontId="16" fillId="0" borderId="0" xfId="0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136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"01/05/2025"</f>
        <v>01/05/2025</v>
      </c>
    </row>
    <row r="4" spans="1:7">
      <c r="A4" s="1" t="s">
        <v>0</v>
      </c>
      <c r="B4" s="4" t="s">
        <v>6</v>
      </c>
      <c r="C4" s="5" t="str">
        <f>"30/05/2025"</f>
        <v>30/05/2025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01/May/2025..30/May/2025</v>
      </c>
    </row>
    <row r="9" spans="1:7">
      <c r="A9" s="1" t="s">
        <v>9</v>
      </c>
      <c r="C9" s="3" t="str">
        <f>TEXT($C$3,"yyyyMMdd") &amp; ".." &amp; TEXT($C$4,"yyyyMMdd")</f>
        <v>20250501..20250530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AA435-0D00-42EE-8174-6E0CAE7B97FD}">
  <dimension ref="A1:AV28"/>
  <sheetViews>
    <sheetView workbookViewId="0"/>
  </sheetViews>
  <sheetFormatPr defaultRowHeight="15"/>
  <sheetData>
    <row r="1" spans="1:48">
      <c r="A1" s="65" t="s">
        <v>139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141</v>
      </c>
      <c r="N24" s="65" t="s">
        <v>142</v>
      </c>
      <c r="O24" s="65" t="s">
        <v>143</v>
      </c>
      <c r="P24" s="65" t="s">
        <v>144</v>
      </c>
      <c r="Q24" s="65" t="s">
        <v>145</v>
      </c>
      <c r="R24" s="65" t="s">
        <v>146</v>
      </c>
      <c r="S24" s="65" t="s">
        <v>187</v>
      </c>
      <c r="T24" s="65" t="s">
        <v>147</v>
      </c>
      <c r="U24" s="65" t="s">
        <v>148</v>
      </c>
      <c r="V24" s="65" t="s">
        <v>149</v>
      </c>
      <c r="W24" s="65" t="s">
        <v>125</v>
      </c>
      <c r="X24" s="65" t="s">
        <v>150</v>
      </c>
      <c r="Y24" s="65" t="s">
        <v>151</v>
      </c>
      <c r="Z24" s="65" t="s">
        <v>152</v>
      </c>
      <c r="AA24" s="65" t="s">
        <v>153</v>
      </c>
      <c r="AB24" s="65" t="s">
        <v>154</v>
      </c>
      <c r="AC24" s="65" t="s">
        <v>126</v>
      </c>
      <c r="AD24" s="65" t="s">
        <v>155</v>
      </c>
      <c r="AE24" s="65" t="s">
        <v>156</v>
      </c>
      <c r="AF24" s="65" t="s">
        <v>155</v>
      </c>
      <c r="AG24" s="65" t="s">
        <v>95</v>
      </c>
      <c r="AH24" s="65" t="s">
        <v>157</v>
      </c>
      <c r="AJ24" s="65" t="s">
        <v>96</v>
      </c>
      <c r="AK24" s="65" t="s">
        <v>150</v>
      </c>
      <c r="AL24" s="65" t="s">
        <v>151</v>
      </c>
      <c r="AM24" s="65" t="s">
        <v>158</v>
      </c>
      <c r="AN24" s="65" t="s">
        <v>159</v>
      </c>
      <c r="AO24" s="65" t="s">
        <v>160</v>
      </c>
      <c r="AP24" s="65" t="s">
        <v>161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162</v>
      </c>
      <c r="N25" s="65" t="s">
        <v>163</v>
      </c>
      <c r="O25" s="65" t="s">
        <v>164</v>
      </c>
      <c r="Q25" s="65" t="s">
        <v>165</v>
      </c>
      <c r="R25" s="65" t="s">
        <v>166</v>
      </c>
      <c r="T25" s="65" t="s">
        <v>168</v>
      </c>
      <c r="U25" s="65" t="s">
        <v>167</v>
      </c>
      <c r="X25" s="65" t="s">
        <v>168</v>
      </c>
      <c r="Y25" s="65" t="s">
        <v>169</v>
      </c>
      <c r="Z25" s="65" t="s">
        <v>170</v>
      </c>
      <c r="AA25" s="65" t="s">
        <v>171</v>
      </c>
      <c r="AB25" s="65" t="s">
        <v>172</v>
      </c>
      <c r="AC25" s="65" t="s">
        <v>129</v>
      </c>
      <c r="AD25" s="65" t="s">
        <v>173</v>
      </c>
      <c r="AH25" s="65" t="s">
        <v>174</v>
      </c>
      <c r="AL25" s="65" t="s">
        <v>188</v>
      </c>
      <c r="AM25" s="65" t="s">
        <v>189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175</v>
      </c>
      <c r="N26" s="65" t="s">
        <v>176</v>
      </c>
      <c r="O26" s="65" t="s">
        <v>177</v>
      </c>
      <c r="Q26" s="65" t="s">
        <v>178</v>
      </c>
      <c r="R26" s="65" t="s">
        <v>179</v>
      </c>
      <c r="T26" s="65" t="s">
        <v>181</v>
      </c>
      <c r="U26" s="65" t="s">
        <v>180</v>
      </c>
      <c r="X26" s="65" t="s">
        <v>181</v>
      </c>
      <c r="Y26" s="65" t="s">
        <v>182</v>
      </c>
      <c r="Z26" s="65" t="s">
        <v>183</v>
      </c>
      <c r="AA26" s="65" t="s">
        <v>184</v>
      </c>
      <c r="AB26" s="65" t="s">
        <v>185</v>
      </c>
      <c r="AC26" s="65" t="s">
        <v>132</v>
      </c>
      <c r="AD26" s="65" t="s">
        <v>186</v>
      </c>
      <c r="AL26" s="65" t="s">
        <v>190</v>
      </c>
      <c r="AM26" s="65" t="s">
        <v>191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0"/>
  <sheetViews>
    <sheetView tabSelected="1" topLeftCell="K19" zoomScale="85" zoomScaleNormal="85" workbookViewId="0">
      <selection activeCell="Z42" sqref="Z42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11.5703125" style="18" customWidth="1"/>
    <col min="16" max="16" width="12.5703125" style="18" customWidth="1"/>
    <col min="17" max="17" width="11.85546875" style="4" bestFit="1" customWidth="1"/>
    <col min="18" max="18" width="17.5703125" style="4" bestFit="1" customWidth="1"/>
    <col min="19" max="19" width="14" style="44" customWidth="1"/>
    <col min="20" max="20" width="10.85546875" style="44" bestFit="1" customWidth="1"/>
    <col min="21" max="21" width="15.140625" style="44" bestFit="1" customWidth="1"/>
    <col min="22" max="22" width="10.85546875" style="44" bestFit="1" customWidth="1"/>
    <col min="23" max="23" width="9.5703125" style="44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58" bestFit="1" customWidth="1"/>
    <col min="28" max="28" width="16.140625" style="4" customWidth="1"/>
    <col min="29" max="29" width="11.28515625" style="21" customWidth="1"/>
    <col min="30" max="30" width="25.7109375" style="4" customWidth="1"/>
    <col min="31" max="31" width="6.7109375" style="4" customWidth="1"/>
    <col min="32" max="32" width="6.85546875" style="21" customWidth="1"/>
    <col min="33" max="33" width="14.42578125" style="4" customWidth="1"/>
    <col min="34" max="34" width="41.85546875" style="4" bestFit="1" customWidth="1"/>
    <col min="35" max="35" width="17" style="4" customWidth="1"/>
    <col min="36" max="36" width="14.28515625" style="4" customWidth="1"/>
    <col min="37" max="37" width="11.28515625" style="35" bestFit="1" customWidth="1"/>
    <col min="38" max="38" width="14.7109375" style="35" customWidth="1"/>
    <col min="39" max="42" width="9.28515625" style="4"/>
    <col min="43" max="44" width="9.28515625" style="4" hidden="1" customWidth="1"/>
    <col min="45" max="16384" width="9.28515625" style="4"/>
  </cols>
  <sheetData>
    <row r="1" spans="1:44" s="1" customFormat="1" hidden="1">
      <c r="A1" s="1" t="s">
        <v>138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3"/>
      <c r="T1" s="43" t="s">
        <v>18</v>
      </c>
      <c r="U1" s="43" t="s">
        <v>18</v>
      </c>
      <c r="V1" s="43" t="s">
        <v>18</v>
      </c>
      <c r="W1" s="43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C1" s="22"/>
      <c r="AF1" s="22"/>
      <c r="AH1" s="1" t="s">
        <v>18</v>
      </c>
      <c r="AI1" s="1" t="s">
        <v>18</v>
      </c>
      <c r="AK1" s="34"/>
      <c r="AL1" s="34"/>
      <c r="AQ1" s="1" t="s">
        <v>7</v>
      </c>
      <c r="AR1" s="1" t="s">
        <v>7</v>
      </c>
    </row>
    <row r="2" spans="1:44" hidden="1">
      <c r="A2" s="1" t="s">
        <v>7</v>
      </c>
      <c r="D2" s="4" t="s">
        <v>19</v>
      </c>
      <c r="E2" s="4" t="str">
        <f>Option!$C$2</f>
        <v>UICACS</v>
      </c>
    </row>
    <row r="3" spans="1:44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4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4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4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4" hidden="1">
      <c r="A7" s="1" t="s">
        <v>7</v>
      </c>
    </row>
    <row r="8" spans="1:44" hidden="1">
      <c r="A8" s="1" t="s">
        <v>7</v>
      </c>
      <c r="M8" s="9"/>
    </row>
    <row r="9" spans="1:44" hidden="1">
      <c r="A9" s="1" t="s">
        <v>7</v>
      </c>
      <c r="M9" s="9"/>
    </row>
    <row r="10" spans="1:44" hidden="1">
      <c r="A10" s="1" t="s">
        <v>7</v>
      </c>
    </row>
    <row r="11" spans="1:44" hidden="1">
      <c r="A11" s="1" t="s">
        <v>7</v>
      </c>
      <c r="C11" s="4" t="s">
        <v>27</v>
      </c>
      <c r="E11" s="4" t="str">
        <f>Option!$C$9</f>
        <v>20250501..20250530</v>
      </c>
      <c r="M11" s="9"/>
    </row>
    <row r="12" spans="1:44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4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4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4" hidden="1">
      <c r="A15" s="1" t="s">
        <v>7</v>
      </c>
      <c r="C15" s="4" t="s">
        <v>43</v>
      </c>
      <c r="E15" s="4" t="str">
        <f>Option!$C$12</f>
        <v>'MS'</v>
      </c>
      <c r="AH15" s="16"/>
    </row>
    <row r="16" spans="1:44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9" hidden="1">
      <c r="A17" s="1" t="s">
        <v>7</v>
      </c>
    </row>
    <row r="18" spans="1:49" s="23" customFormat="1" hidden="1">
      <c r="A18" s="23" t="s">
        <v>7</v>
      </c>
      <c r="I18" s="24"/>
      <c r="N18" s="25"/>
      <c r="O18" s="26"/>
      <c r="P18" s="26"/>
      <c r="S18" s="45"/>
      <c r="T18" s="45"/>
      <c r="U18" s="45"/>
      <c r="V18" s="45"/>
      <c r="W18" s="45"/>
      <c r="AA18" s="59"/>
      <c r="AC18" s="25"/>
      <c r="AF18" s="25"/>
      <c r="AK18" s="36"/>
      <c r="AL18" s="36"/>
    </row>
    <row r="20" spans="1:49" ht="15.75">
      <c r="M20" s="20"/>
      <c r="N20" s="20"/>
      <c r="O20" s="20"/>
      <c r="P20" s="20"/>
      <c r="Q20" s="20"/>
      <c r="R20" s="20"/>
      <c r="S20" s="46"/>
      <c r="T20" s="46"/>
      <c r="U20" s="46"/>
      <c r="V20" s="46"/>
      <c r="W20" s="46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9" s="39" customFormat="1" ht="18.75">
      <c r="A21" s="38"/>
      <c r="B21" s="38"/>
      <c r="I21" s="40"/>
      <c r="M21" s="69" t="s">
        <v>197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42"/>
      <c r="AK21" s="41"/>
      <c r="AL21" s="41"/>
    </row>
    <row r="22" spans="1:49" ht="15.75">
      <c r="M22" s="20"/>
      <c r="N22" s="20"/>
      <c r="O22" s="20"/>
      <c r="P22" s="20"/>
      <c r="Q22" s="20"/>
      <c r="R22" s="20"/>
      <c r="S22" s="46"/>
      <c r="T22" s="46"/>
      <c r="U22" s="46"/>
      <c r="V22" s="46"/>
      <c r="W22" s="46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9" s="53" customFormat="1" ht="63">
      <c r="A23" s="52"/>
      <c r="B23" s="52"/>
      <c r="E23" s="54" t="s">
        <v>29</v>
      </c>
      <c r="I23" s="55"/>
      <c r="K23" s="47" t="s">
        <v>77</v>
      </c>
      <c r="L23" s="47" t="s">
        <v>78</v>
      </c>
      <c r="M23" s="47" t="s">
        <v>14</v>
      </c>
      <c r="N23" s="47" t="s">
        <v>16</v>
      </c>
      <c r="O23" s="56" t="s">
        <v>30</v>
      </c>
      <c r="P23" s="56" t="s">
        <v>79</v>
      </c>
      <c r="Q23" s="47" t="s">
        <v>31</v>
      </c>
      <c r="R23" s="57" t="s">
        <v>38</v>
      </c>
      <c r="S23" s="47" t="s">
        <v>15</v>
      </c>
      <c r="T23" s="47" t="s">
        <v>80</v>
      </c>
      <c r="U23" s="47" t="s">
        <v>34</v>
      </c>
      <c r="V23" s="48" t="s">
        <v>81</v>
      </c>
      <c r="W23" s="48" t="s">
        <v>82</v>
      </c>
      <c r="X23" s="61" t="s">
        <v>36</v>
      </c>
      <c r="Y23" s="61" t="s">
        <v>12</v>
      </c>
      <c r="Z23" s="57" t="s">
        <v>32</v>
      </c>
      <c r="AA23" s="47" t="s">
        <v>13</v>
      </c>
      <c r="AB23" s="57" t="s">
        <v>37</v>
      </c>
      <c r="AC23" s="47" t="s">
        <v>85</v>
      </c>
      <c r="AD23" s="57" t="s">
        <v>86</v>
      </c>
      <c r="AE23" s="57" t="s">
        <v>87</v>
      </c>
      <c r="AF23" s="63" t="s">
        <v>94</v>
      </c>
      <c r="AG23" s="63" t="s">
        <v>88</v>
      </c>
      <c r="AH23" s="63" t="s">
        <v>89</v>
      </c>
      <c r="AI23" s="63" t="s">
        <v>90</v>
      </c>
      <c r="AJ23" s="63" t="s">
        <v>91</v>
      </c>
      <c r="AK23" s="63" t="s">
        <v>92</v>
      </c>
      <c r="AL23" s="63" t="s">
        <v>93</v>
      </c>
    </row>
    <row r="24" spans="1:49">
      <c r="B24" s="1" t="str">
        <f>IF(M24="","Hide","Show")</f>
        <v>Show</v>
      </c>
      <c r="C24" s="4" t="s">
        <v>48</v>
      </c>
      <c r="E24" s="13" t="str">
        <f>"""UICACS"","""",""SQL="",""2=DOCNUM"",""33039000"",""14=CUSTREF"",""8100001333"",""14=U_CUSTREF"",""8100001333"",""15=DOCDATE"",""30/05/2025"",""15=TAXDATE"",""30/05/2025"",""14=CARDCODE"",""CI0099-SGD"",""14=CARDNAME"",""SYNAPXE PTE. LTD."",""14=ITEMCODE"",""MS7NQ-00300GLP"",""14=ITEMNAME"",""M"&amp;"S SQL SERVER STANDARD CORE SLNG LSA 2L"",""10=QUANTITY"",""2.000000"",""14=U_PONO"",""957261"",""15=U_PODATE"",""29/05/2025"",""10=U_TLINTCOS"",""0.000000"",""2=SLPCODE"",""132"",""14=SLPNAME"",""E0001-CS"",""14=MEMO"",""WENDY KUM CHIOU SZE"",""14=CONTACTNAME"",""E-INVOICE(AP DIRECT)"","""&amp;"10=LINETOTAL"",""10709.780000"",""14=U_ENR"","""",""14=U_MSENR"",""S7138270"",""14=U_MSPCN"",""AD5A91AA"",""14=ADDRESS2"",""SUBRAMANIAM NARASIMHAN_x000D_SYNAPXE PTE. LTD. 1 NORTH BUNONA VISTA LINK, #05-01 ELEMENTUM SINGAPORE 139691_x000D_SUBRAMANIAM NARASIMHAN_x000D_TEL: _x000D_FAX: _x000D_EMAIL: naras"&amp;"imhan.subramaniam@synapxe.sg"""</f>
        <v>"UICACS","","SQL=","2=DOCNUM","33039000","14=CUSTREF","8100001333","14=U_CUSTREF","8100001333","15=DOCDATE","30/05/2025","15=TAXDATE","30/05/2025","14=CARDCODE","CI0099-SGD","14=CARDNAME","SYNAPXE PTE. LTD.","14=ITEMCODE","MS7NQ-00300GLP","14=ITEMNAME","MS SQL SERVER STANDARD CORE SLNG LSA 2L","10=QUANTITY","2.000000","14=U_PONO","957261","15=U_PODATE","29/05/2025","10=U_TLINTCOS","0.000000","2=SLPCODE","132","14=SLPNAME","E0001-CS","14=MEMO","WENDY KUM CHIOU SZE","14=CONTACTNAME","E-INVOICE(AP DIRECT)","10=LINETOTAL","10709.780000","14=U_ENR","","14=U_MSENR","S7138270","14=U_MSPCN","AD5A91AA","14=ADDRESS2","SUBRAMANIAM NARASIMHAN_x000D_SYNAPXE PTE. LTD. 1 NORTH BUNONA VISTA LINK, #05-01 ELEMENTUM SINGAPORE 139691_x000D_SUBRAMANIAM NARASIMHAN_x000D_TEL: _x000D_FAX: _x000D_EMAIL: narasimhan.subramaniam@synapxe.sg"</v>
      </c>
      <c r="K24" s="4">
        <f>MONTH(N24)</f>
        <v>5</v>
      </c>
      <c r="L24" s="4">
        <f>YEAR(N24)</f>
        <v>2025</v>
      </c>
      <c r="M24" s="4">
        <v>33039000</v>
      </c>
      <c r="N24" s="37">
        <v>45807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49" t="str">
        <f>"957261"</f>
        <v>957261</v>
      </c>
      <c r="T24" s="49">
        <v>45806</v>
      </c>
      <c r="U24" s="49" t="str">
        <f>"8100001333"</f>
        <v>8100001333</v>
      </c>
      <c r="V24" s="49">
        <v>45807</v>
      </c>
      <c r="W24" s="50">
        <f>SUM(N24-T24)</f>
        <v>1</v>
      </c>
      <c r="X24" s="62" t="str">
        <f>"MS7NQ-00300GLP"</f>
        <v>MS7NQ-00300GLP</v>
      </c>
      <c r="Y24" s="62" t="str">
        <f>"MS SQL SERVER STANDARD CORE SLNG LSA 2L"</f>
        <v>MS SQL SERVER STANDARD CORE SLNG LSA 2L</v>
      </c>
      <c r="Z24" s="62" t="str">
        <f>"WENDY KUM CHIOU SZE"</f>
        <v>WENDY KUM CHIOU SZE</v>
      </c>
      <c r="AA24" s="58">
        <v>2</v>
      </c>
      <c r="AB24" s="62" t="str">
        <f>"E-INVOICE(AP DIRECT)"</f>
        <v>E-INVOICE(AP DIRECT)</v>
      </c>
      <c r="AC24" s="60" t="s">
        <v>95</v>
      </c>
      <c r="AD24" s="64" t="str">
        <f>"SUBRAMANIAM NARASIMHAN_x000D_SYNAPXE PTE. LTD. 1 NORTH BUNONA VISTA LINK, #05-01 ELEMENTUM SINGAPORE 139691_x000D_SUBRAMANIAM NARASIMHAN_x000D_TEL: _x000D_FAX: _x000D_EMAIL: narasimhan.subramaniam@synapxe.sg"</f>
        <v>SUBRAMANIAM NARASIMHAN_x000D_SYNAPXE PTE. LTD. 1 NORTH BUNONA VISTA LINK, #05-01 ELEMENTUM SINGAPORE 139691_x000D_SUBRAMANIAM NARASIMHAN_x000D_TEL: _x000D_FAX: _x000D_EMAIL: narasimhan.subramaniam@synapxe.sg</v>
      </c>
      <c r="AE24" s="18"/>
      <c r="AF24" s="60" t="s">
        <v>96</v>
      </c>
      <c r="AG24" s="4" t="str">
        <f>"MS7NQ-00300GLP"</f>
        <v>MS7NQ-00300GLP</v>
      </c>
      <c r="AH24" s="4" t="str">
        <f>"MS SQL SERVER STANDARD CORE SLNG LSA 2L"</f>
        <v>MS SQL SERVER STANDARD CORE SLNG LSA 2L</v>
      </c>
      <c r="AI24" s="4" t="s">
        <v>196</v>
      </c>
      <c r="AJ24" s="4" t="s">
        <v>195</v>
      </c>
      <c r="AK24" s="4" t="s">
        <v>194</v>
      </c>
      <c r="AL24" s="4" t="str">
        <f>"-"</f>
        <v>-</v>
      </c>
    </row>
    <row r="25" spans="1:49" hidden="1">
      <c r="B25" s="1" t="str">
        <f>IF(M25="","Hide","Show")</f>
        <v>Hide</v>
      </c>
      <c r="C25" s="4" t="s">
        <v>49</v>
      </c>
      <c r="E25" s="13" t="str">
        <f>""</f>
        <v/>
      </c>
      <c r="M25" s="4" t="str">
        <f>""</f>
        <v/>
      </c>
      <c r="N25" s="37" t="str">
        <f>""</f>
        <v/>
      </c>
      <c r="O25" s="4" t="str">
        <f>""</f>
        <v/>
      </c>
      <c r="P25" s="4"/>
      <c r="Q25" s="4" t="str">
        <f>""</f>
        <v/>
      </c>
      <c r="R25" s="4" t="str">
        <f>""</f>
        <v/>
      </c>
      <c r="T25" s="44" t="str">
        <f>""</f>
        <v/>
      </c>
      <c r="U25" s="44" t="str">
        <f>""</f>
        <v/>
      </c>
      <c r="V25" s="51"/>
      <c r="W25" s="50"/>
      <c r="X25" s="4" t="str">
        <f>""</f>
        <v/>
      </c>
      <c r="Y25" s="4" t="str">
        <f>""</f>
        <v/>
      </c>
      <c r="Z25" s="4" t="str">
        <f>""</f>
        <v/>
      </c>
      <c r="AA25" s="58" t="str">
        <f>""</f>
        <v/>
      </c>
      <c r="AB25" s="4" t="str">
        <f>""</f>
        <v/>
      </c>
      <c r="AC25" s="60"/>
      <c r="AD25" s="18" t="str">
        <f>""</f>
        <v/>
      </c>
      <c r="AE25" s="18"/>
      <c r="AF25" s="60"/>
      <c r="AG25" s="18"/>
      <c r="AH25" s="5" t="str">
        <f>""</f>
        <v/>
      </c>
      <c r="AI25" s="4" t="str">
        <f>""</f>
        <v/>
      </c>
    </row>
    <row r="26" spans="1:49" hidden="1">
      <c r="B26" s="1" t="str">
        <f>IF(M26="","Hide","Show")</f>
        <v>Hide</v>
      </c>
      <c r="C26" s="4" t="s">
        <v>50</v>
      </c>
      <c r="E26" s="13" t="str">
        <f>""</f>
        <v/>
      </c>
      <c r="M26" s="4" t="str">
        <f>""</f>
        <v/>
      </c>
      <c r="N26" s="37" t="str">
        <f>""</f>
        <v/>
      </c>
      <c r="O26" s="4" t="str">
        <f>""</f>
        <v/>
      </c>
      <c r="P26" s="4"/>
      <c r="Q26" s="4" t="str">
        <f>""</f>
        <v/>
      </c>
      <c r="R26" s="4" t="str">
        <f>""</f>
        <v/>
      </c>
      <c r="T26" s="44" t="str">
        <f>""</f>
        <v/>
      </c>
      <c r="U26" s="44" t="str">
        <f>""</f>
        <v/>
      </c>
      <c r="V26" s="51"/>
      <c r="W26" s="50"/>
      <c r="X26" s="4" t="str">
        <f>""</f>
        <v/>
      </c>
      <c r="Y26" s="4" t="str">
        <f>""</f>
        <v/>
      </c>
      <c r="Z26" s="4" t="str">
        <f>""</f>
        <v/>
      </c>
      <c r="AA26" s="58" t="str">
        <f>""</f>
        <v/>
      </c>
      <c r="AB26" s="4" t="str">
        <f>""</f>
        <v/>
      </c>
      <c r="AC26" s="60"/>
      <c r="AD26" s="18"/>
      <c r="AE26" s="18"/>
      <c r="AF26" s="60"/>
      <c r="AG26" s="18"/>
      <c r="AH26" s="5" t="str">
        <f>""</f>
        <v/>
      </c>
      <c r="AI26" s="4" t="str">
        <f>""</f>
        <v/>
      </c>
    </row>
    <row r="27" spans="1:49">
      <c r="M27" s="66"/>
      <c r="N27" s="67"/>
      <c r="O27" s="4"/>
      <c r="R27" s="66"/>
      <c r="T27" s="49"/>
      <c r="V27" s="49"/>
      <c r="W27" s="50"/>
      <c r="AD27" s="68"/>
      <c r="AF27" s="60"/>
      <c r="AH27" s="5"/>
      <c r="AJ27" s="21"/>
      <c r="AK27" s="21"/>
    </row>
    <row r="28" spans="1:49">
      <c r="AS28" s="16"/>
    </row>
    <row r="29" spans="1:49">
      <c r="AT29" s="16"/>
    </row>
    <row r="30" spans="1:49">
      <c r="AU30" s="16"/>
    </row>
    <row r="31" spans="1:49">
      <c r="AV31" s="16"/>
    </row>
    <row r="32" spans="1:49">
      <c r="AW32" s="16"/>
    </row>
    <row r="33" spans="50:57">
      <c r="AX33" s="16"/>
    </row>
    <row r="34" spans="50:57">
      <c r="AY34" s="16"/>
    </row>
    <row r="35" spans="50:57">
      <c r="AZ35" s="16"/>
    </row>
    <row r="36" spans="50:57">
      <c r="BA36" s="16"/>
    </row>
    <row r="37" spans="50:57">
      <c r="BB37" s="16"/>
    </row>
    <row r="38" spans="50:57">
      <c r="BC38" s="16"/>
    </row>
    <row r="39" spans="50:57">
      <c r="BD39" s="16"/>
    </row>
    <row r="40" spans="50:57">
      <c r="BE40" s="16"/>
    </row>
  </sheetData>
  <sortState xmlns:xlrd2="http://schemas.microsoft.com/office/spreadsheetml/2017/richdata2" ref="M24:AL390">
    <sortCondition ref="Q24:Q392"/>
  </sortState>
  <mergeCells count="1">
    <mergeCell ref="M21:A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192</v>
      </c>
    </row>
    <row r="4" spans="1:5">
      <c r="A4" s="65" t="s">
        <v>0</v>
      </c>
      <c r="B4" s="65" t="s">
        <v>6</v>
      </c>
      <c r="C4" s="65" t="s">
        <v>193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5" t="s">
        <v>104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192</v>
      </c>
    </row>
    <row r="4" spans="1:5">
      <c r="A4" s="65" t="s">
        <v>0</v>
      </c>
      <c r="B4" s="65" t="s">
        <v>6</v>
      </c>
      <c r="C4" s="65" t="s">
        <v>193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141</v>
      </c>
      <c r="N24" s="65" t="s">
        <v>142</v>
      </c>
      <c r="O24" s="65" t="s">
        <v>143</v>
      </c>
      <c r="P24" s="65" t="s">
        <v>144</v>
      </c>
      <c r="Q24" s="65" t="s">
        <v>145</v>
      </c>
      <c r="R24" s="65" t="s">
        <v>146</v>
      </c>
      <c r="S24" s="65" t="s">
        <v>187</v>
      </c>
      <c r="T24" s="65" t="s">
        <v>147</v>
      </c>
      <c r="U24" s="65" t="s">
        <v>148</v>
      </c>
      <c r="V24" s="65" t="s">
        <v>149</v>
      </c>
      <c r="W24" s="65" t="s">
        <v>125</v>
      </c>
      <c r="X24" s="65" t="s">
        <v>150</v>
      </c>
      <c r="Y24" s="65" t="s">
        <v>151</v>
      </c>
      <c r="Z24" s="65" t="s">
        <v>152</v>
      </c>
      <c r="AA24" s="65" t="s">
        <v>153</v>
      </c>
      <c r="AB24" s="65" t="s">
        <v>154</v>
      </c>
      <c r="AC24" s="65" t="s">
        <v>126</v>
      </c>
      <c r="AD24" s="65" t="s">
        <v>155</v>
      </c>
      <c r="AE24" s="65" t="s">
        <v>156</v>
      </c>
      <c r="AF24" s="65" t="s">
        <v>155</v>
      </c>
      <c r="AG24" s="65" t="s">
        <v>95</v>
      </c>
      <c r="AH24" s="65" t="s">
        <v>157</v>
      </c>
      <c r="AJ24" s="65" t="s">
        <v>96</v>
      </c>
      <c r="AK24" s="65" t="s">
        <v>150</v>
      </c>
      <c r="AL24" s="65" t="s">
        <v>151</v>
      </c>
      <c r="AM24" s="65" t="s">
        <v>158</v>
      </c>
      <c r="AN24" s="65" t="s">
        <v>159</v>
      </c>
      <c r="AO24" s="65" t="s">
        <v>160</v>
      </c>
      <c r="AP24" s="65" t="s">
        <v>161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162</v>
      </c>
      <c r="N25" s="65" t="s">
        <v>163</v>
      </c>
      <c r="O25" s="65" t="s">
        <v>164</v>
      </c>
      <c r="Q25" s="65" t="s">
        <v>165</v>
      </c>
      <c r="R25" s="65" t="s">
        <v>166</v>
      </c>
      <c r="T25" s="65" t="s">
        <v>168</v>
      </c>
      <c r="U25" s="65" t="s">
        <v>167</v>
      </c>
      <c r="X25" s="65" t="s">
        <v>168</v>
      </c>
      <c r="Y25" s="65" t="s">
        <v>169</v>
      </c>
      <c r="Z25" s="65" t="s">
        <v>170</v>
      </c>
      <c r="AA25" s="65" t="s">
        <v>171</v>
      </c>
      <c r="AB25" s="65" t="s">
        <v>172</v>
      </c>
      <c r="AC25" s="65" t="s">
        <v>129</v>
      </c>
      <c r="AD25" s="65" t="s">
        <v>173</v>
      </c>
      <c r="AH25" s="65" t="s">
        <v>174</v>
      </c>
      <c r="AL25" s="65" t="s">
        <v>188</v>
      </c>
      <c r="AM25" s="65" t="s">
        <v>189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175</v>
      </c>
      <c r="N26" s="65" t="s">
        <v>176</v>
      </c>
      <c r="O26" s="65" t="s">
        <v>177</v>
      </c>
      <c r="Q26" s="65" t="s">
        <v>178</v>
      </c>
      <c r="R26" s="65" t="s">
        <v>179</v>
      </c>
      <c r="T26" s="65" t="s">
        <v>181</v>
      </c>
      <c r="U26" s="65" t="s">
        <v>180</v>
      </c>
      <c r="X26" s="65" t="s">
        <v>181</v>
      </c>
      <c r="Y26" s="65" t="s">
        <v>182</v>
      </c>
      <c r="Z26" s="65" t="s">
        <v>183</v>
      </c>
      <c r="AA26" s="65" t="s">
        <v>184</v>
      </c>
      <c r="AB26" s="65" t="s">
        <v>185</v>
      </c>
      <c r="AC26" s="65" t="s">
        <v>132</v>
      </c>
      <c r="AD26" s="65" t="s">
        <v>186</v>
      </c>
      <c r="AL26" s="65" t="s">
        <v>190</v>
      </c>
      <c r="AM26" s="65" t="s">
        <v>191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5" t="s">
        <v>135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53</v>
      </c>
      <c r="M1" s="65" t="s">
        <v>18</v>
      </c>
      <c r="N1" s="65" t="s">
        <v>18</v>
      </c>
      <c r="O1" s="65" t="s">
        <v>18</v>
      </c>
      <c r="Q1" s="65" t="s">
        <v>18</v>
      </c>
      <c r="R1" s="65" t="s">
        <v>18</v>
      </c>
      <c r="T1" s="65" t="s">
        <v>18</v>
      </c>
      <c r="U1" s="65" t="s">
        <v>18</v>
      </c>
      <c r="V1" s="65" t="s">
        <v>18</v>
      </c>
      <c r="X1" s="65" t="s">
        <v>7</v>
      </c>
      <c r="Y1" s="65" t="s">
        <v>7</v>
      </c>
      <c r="Z1" s="65" t="s">
        <v>18</v>
      </c>
      <c r="AA1" s="65" t="s">
        <v>18</v>
      </c>
      <c r="AB1" s="65" t="s">
        <v>18</v>
      </c>
      <c r="AL1" s="65" t="s">
        <v>18</v>
      </c>
      <c r="AM1" s="65" t="s">
        <v>18</v>
      </c>
      <c r="AU1" s="65" t="s">
        <v>7</v>
      </c>
      <c r="AV1" s="65" t="s">
        <v>7</v>
      </c>
    </row>
    <row r="2" spans="1:48">
      <c r="A2" s="65" t="s">
        <v>7</v>
      </c>
      <c r="D2" s="65" t="s">
        <v>19</v>
      </c>
      <c r="E2" s="65" t="s">
        <v>105</v>
      </c>
    </row>
    <row r="3" spans="1:48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8">
      <c r="A4" s="65" t="s">
        <v>7</v>
      </c>
      <c r="C4" s="65" t="s">
        <v>11</v>
      </c>
      <c r="D4" s="65" t="s">
        <v>106</v>
      </c>
      <c r="E4" s="65" t="s">
        <v>107</v>
      </c>
      <c r="F4" s="65" t="s">
        <v>51</v>
      </c>
      <c r="G4" s="65" t="s">
        <v>25</v>
      </c>
      <c r="H4" s="65" t="s">
        <v>108</v>
      </c>
    </row>
    <row r="5" spans="1:48">
      <c r="A5" s="65" t="s">
        <v>7</v>
      </c>
      <c r="C5" s="65" t="s">
        <v>10</v>
      </c>
      <c r="D5" s="65" t="s">
        <v>109</v>
      </c>
      <c r="E5" s="65" t="s">
        <v>110</v>
      </c>
      <c r="F5" s="65" t="s">
        <v>52</v>
      </c>
      <c r="G5" s="65" t="s">
        <v>25</v>
      </c>
      <c r="H5" s="65" t="s">
        <v>108</v>
      </c>
      <c r="I5" s="65" t="s">
        <v>111</v>
      </c>
    </row>
    <row r="6" spans="1:48">
      <c r="A6" s="65" t="s">
        <v>7</v>
      </c>
      <c r="C6" s="65" t="s">
        <v>41</v>
      </c>
      <c r="D6" s="65" t="s">
        <v>112</v>
      </c>
      <c r="E6" s="65" t="s">
        <v>113</v>
      </c>
      <c r="F6" s="65" t="s">
        <v>52</v>
      </c>
      <c r="G6" s="65" t="s">
        <v>25</v>
      </c>
      <c r="H6" s="65" t="s">
        <v>108</v>
      </c>
      <c r="I6" s="65" t="s">
        <v>114</v>
      </c>
    </row>
    <row r="7" spans="1:48">
      <c r="A7" s="65" t="s">
        <v>7</v>
      </c>
    </row>
    <row r="8" spans="1:48">
      <c r="A8" s="65" t="s">
        <v>7</v>
      </c>
    </row>
    <row r="9" spans="1:48">
      <c r="A9" s="65" t="s">
        <v>7</v>
      </c>
    </row>
    <row r="10" spans="1:48">
      <c r="A10" s="65" t="s">
        <v>7</v>
      </c>
    </row>
    <row r="11" spans="1:48">
      <c r="A11" s="65" t="s">
        <v>7</v>
      </c>
      <c r="C11" s="65" t="s">
        <v>27</v>
      </c>
      <c r="E11" s="65" t="s">
        <v>115</v>
      </c>
    </row>
    <row r="12" spans="1:48">
      <c r="A12" s="65" t="s">
        <v>7</v>
      </c>
      <c r="C12" s="65" t="s">
        <v>28</v>
      </c>
      <c r="E12" s="65" t="s">
        <v>116</v>
      </c>
    </row>
    <row r="13" spans="1:48">
      <c r="A13" s="65" t="s">
        <v>7</v>
      </c>
      <c r="C13" s="65" t="s">
        <v>42</v>
      </c>
      <c r="E13" s="65" t="s">
        <v>117</v>
      </c>
    </row>
    <row r="14" spans="1:48">
      <c r="A14" s="65" t="s">
        <v>7</v>
      </c>
      <c r="C14" s="65" t="s">
        <v>39</v>
      </c>
      <c r="E14" s="65" t="s">
        <v>118</v>
      </c>
    </row>
    <row r="15" spans="1:48">
      <c r="A15" s="65" t="s">
        <v>7</v>
      </c>
      <c r="C15" s="65" t="s">
        <v>43</v>
      </c>
      <c r="E15" s="65" t="s">
        <v>119</v>
      </c>
    </row>
    <row r="16" spans="1:48">
      <c r="A16" s="65" t="s">
        <v>7</v>
      </c>
      <c r="C16" s="65" t="s">
        <v>44</v>
      </c>
      <c r="E16" s="65" t="s">
        <v>120</v>
      </c>
    </row>
    <row r="17" spans="1:42">
      <c r="A17" s="65" t="s">
        <v>7</v>
      </c>
    </row>
    <row r="18" spans="1:42">
      <c r="A18" s="65" t="s">
        <v>7</v>
      </c>
    </row>
    <row r="21" spans="1:42">
      <c r="M21" s="65" t="s">
        <v>76</v>
      </c>
    </row>
    <row r="23" spans="1:42">
      <c r="E23" s="65" t="s">
        <v>29</v>
      </c>
      <c r="K23" s="65" t="s">
        <v>77</v>
      </c>
      <c r="L23" s="65" t="s">
        <v>78</v>
      </c>
      <c r="M23" s="65" t="s">
        <v>14</v>
      </c>
      <c r="N23" s="65" t="s">
        <v>16</v>
      </c>
      <c r="O23" s="65" t="s">
        <v>30</v>
      </c>
      <c r="P23" s="65" t="s">
        <v>79</v>
      </c>
      <c r="Q23" s="65" t="s">
        <v>31</v>
      </c>
      <c r="R23" s="65" t="s">
        <v>38</v>
      </c>
      <c r="S23" s="65" t="s">
        <v>15</v>
      </c>
      <c r="T23" s="65" t="s">
        <v>80</v>
      </c>
      <c r="U23" s="65" t="s">
        <v>34</v>
      </c>
      <c r="V23" s="65" t="s">
        <v>81</v>
      </c>
      <c r="W23" s="65" t="s">
        <v>82</v>
      </c>
      <c r="X23" s="65" t="s">
        <v>36</v>
      </c>
      <c r="Y23" s="65" t="s">
        <v>12</v>
      </c>
      <c r="Z23" s="65" t="s">
        <v>32</v>
      </c>
      <c r="AA23" s="65" t="s">
        <v>13</v>
      </c>
      <c r="AB23" s="65" t="s">
        <v>37</v>
      </c>
      <c r="AC23" s="65" t="s">
        <v>57</v>
      </c>
      <c r="AD23" s="65" t="s">
        <v>58</v>
      </c>
      <c r="AE23" s="65" t="s">
        <v>83</v>
      </c>
      <c r="AF23" s="65" t="s">
        <v>84</v>
      </c>
      <c r="AG23" s="65" t="s">
        <v>85</v>
      </c>
      <c r="AH23" s="65" t="s">
        <v>86</v>
      </c>
      <c r="AI23" s="65" t="s">
        <v>87</v>
      </c>
      <c r="AJ23" s="65" t="s">
        <v>94</v>
      </c>
      <c r="AK23" s="65" t="s">
        <v>88</v>
      </c>
      <c r="AL23" s="65" t="s">
        <v>89</v>
      </c>
      <c r="AM23" s="65" t="s">
        <v>90</v>
      </c>
      <c r="AN23" s="65" t="s">
        <v>91</v>
      </c>
      <c r="AO23" s="65" t="s">
        <v>92</v>
      </c>
      <c r="AP23" s="65" t="s">
        <v>93</v>
      </c>
    </row>
    <row r="24" spans="1:42">
      <c r="B24" s="65" t="s">
        <v>121</v>
      </c>
      <c r="C24" s="65" t="s">
        <v>48</v>
      </c>
      <c r="E24" s="65" t="s">
        <v>122</v>
      </c>
      <c r="K24" s="65" t="s">
        <v>123</v>
      </c>
      <c r="L24" s="65" t="s">
        <v>124</v>
      </c>
      <c r="M24" s="65" t="s">
        <v>141</v>
      </c>
      <c r="N24" s="65" t="s">
        <v>142</v>
      </c>
      <c r="O24" s="65" t="s">
        <v>143</v>
      </c>
      <c r="P24" s="65" t="s">
        <v>144</v>
      </c>
      <c r="Q24" s="65" t="s">
        <v>145</v>
      </c>
      <c r="R24" s="65" t="s">
        <v>146</v>
      </c>
      <c r="S24" s="65" t="s">
        <v>187</v>
      </c>
      <c r="T24" s="65" t="s">
        <v>147</v>
      </c>
      <c r="U24" s="65" t="s">
        <v>148</v>
      </c>
      <c r="V24" s="65" t="s">
        <v>149</v>
      </c>
      <c r="W24" s="65" t="s">
        <v>125</v>
      </c>
      <c r="X24" s="65" t="s">
        <v>150</v>
      </c>
      <c r="Y24" s="65" t="s">
        <v>151</v>
      </c>
      <c r="Z24" s="65" t="s">
        <v>152</v>
      </c>
      <c r="AA24" s="65" t="s">
        <v>153</v>
      </c>
      <c r="AB24" s="65" t="s">
        <v>154</v>
      </c>
      <c r="AC24" s="65" t="s">
        <v>126</v>
      </c>
      <c r="AD24" s="65" t="s">
        <v>155</v>
      </c>
      <c r="AE24" s="65" t="s">
        <v>156</v>
      </c>
      <c r="AF24" s="65" t="s">
        <v>155</v>
      </c>
      <c r="AG24" s="65" t="s">
        <v>95</v>
      </c>
      <c r="AH24" s="65" t="s">
        <v>157</v>
      </c>
      <c r="AJ24" s="65" t="s">
        <v>96</v>
      </c>
      <c r="AK24" s="65" t="s">
        <v>150</v>
      </c>
      <c r="AL24" s="65" t="s">
        <v>151</v>
      </c>
      <c r="AM24" s="65" t="s">
        <v>158</v>
      </c>
      <c r="AN24" s="65" t="s">
        <v>159</v>
      </c>
      <c r="AO24" s="65" t="s">
        <v>160</v>
      </c>
      <c r="AP24" s="65" t="s">
        <v>161</v>
      </c>
    </row>
    <row r="25" spans="1:42">
      <c r="B25" s="65" t="s">
        <v>127</v>
      </c>
      <c r="C25" s="65" t="s">
        <v>49</v>
      </c>
      <c r="E25" s="65" t="s">
        <v>128</v>
      </c>
      <c r="M25" s="65" t="s">
        <v>162</v>
      </c>
      <c r="N25" s="65" t="s">
        <v>163</v>
      </c>
      <c r="O25" s="65" t="s">
        <v>164</v>
      </c>
      <c r="Q25" s="65" t="s">
        <v>165</v>
      </c>
      <c r="R25" s="65" t="s">
        <v>166</v>
      </c>
      <c r="T25" s="65" t="s">
        <v>168</v>
      </c>
      <c r="U25" s="65" t="s">
        <v>167</v>
      </c>
      <c r="X25" s="65" t="s">
        <v>168</v>
      </c>
      <c r="Y25" s="65" t="s">
        <v>169</v>
      </c>
      <c r="Z25" s="65" t="s">
        <v>170</v>
      </c>
      <c r="AA25" s="65" t="s">
        <v>171</v>
      </c>
      <c r="AB25" s="65" t="s">
        <v>172</v>
      </c>
      <c r="AC25" s="65" t="s">
        <v>129</v>
      </c>
      <c r="AD25" s="65" t="s">
        <v>173</v>
      </c>
      <c r="AH25" s="65" t="s">
        <v>174</v>
      </c>
      <c r="AL25" s="65" t="s">
        <v>188</v>
      </c>
      <c r="AM25" s="65" t="s">
        <v>189</v>
      </c>
    </row>
    <row r="26" spans="1:42">
      <c r="B26" s="65" t="s">
        <v>130</v>
      </c>
      <c r="C26" s="65" t="s">
        <v>50</v>
      </c>
      <c r="E26" s="65" t="s">
        <v>131</v>
      </c>
      <c r="M26" s="65" t="s">
        <v>175</v>
      </c>
      <c r="N26" s="65" t="s">
        <v>176</v>
      </c>
      <c r="O26" s="65" t="s">
        <v>177</v>
      </c>
      <c r="Q26" s="65" t="s">
        <v>178</v>
      </c>
      <c r="R26" s="65" t="s">
        <v>179</v>
      </c>
      <c r="T26" s="65" t="s">
        <v>181</v>
      </c>
      <c r="U26" s="65" t="s">
        <v>180</v>
      </c>
      <c r="X26" s="65" t="s">
        <v>181</v>
      </c>
      <c r="Y26" s="65" t="s">
        <v>182</v>
      </c>
      <c r="Z26" s="65" t="s">
        <v>183</v>
      </c>
      <c r="AA26" s="65" t="s">
        <v>184</v>
      </c>
      <c r="AB26" s="65" t="s">
        <v>185</v>
      </c>
      <c r="AC26" s="65" t="s">
        <v>132</v>
      </c>
      <c r="AD26" s="65" t="s">
        <v>186</v>
      </c>
      <c r="AL26" s="65" t="s">
        <v>190</v>
      </c>
      <c r="AM26" s="65" t="s">
        <v>191</v>
      </c>
    </row>
    <row r="28" spans="1:42">
      <c r="AC28" s="65" t="s">
        <v>133</v>
      </c>
      <c r="AD28" s="65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5A61E-2C96-4537-A621-3F25CDC06E13}">
  <dimension ref="A1:E13"/>
  <sheetViews>
    <sheetView workbookViewId="0"/>
  </sheetViews>
  <sheetFormatPr defaultRowHeight="15"/>
  <sheetData>
    <row r="1" spans="1:5">
      <c r="A1" s="65" t="s">
        <v>137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192</v>
      </c>
    </row>
    <row r="4" spans="1:5">
      <c r="A4" s="65" t="s">
        <v>0</v>
      </c>
      <c r="B4" s="65" t="s">
        <v>6</v>
      </c>
      <c r="C4" s="65" t="s">
        <v>193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2025-06-02T09:29:54Z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