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012B0691-9EDD-495A-BFDB-EB96EFE6A4A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3" state="veryHidden" r:id="rId5"/>
    <sheet name="Sheet3" sheetId="14" state="veryHidden" r:id="rId6"/>
    <sheet name="Sheet4" sheetId="15" state="veryHidden" r:id="rId7"/>
    <sheet name="Sheet5" sheetId="16" state="veryHidden" r:id="rId8"/>
    <sheet name="Sheet6" sheetId="21" state="veryHidden" r:id="rId9"/>
    <sheet name="Sheet7" sheetId="22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E25" i="2"/>
  <c r="K25" i="2"/>
  <c r="L25" i="2"/>
  <c r="O25" i="2"/>
  <c r="R25" i="2"/>
  <c r="S25" i="2"/>
  <c r="T25" i="2"/>
  <c r="U25" i="2"/>
  <c r="X25" i="2"/>
  <c r="Y25" i="2"/>
  <c r="Z25" i="2"/>
  <c r="AA25" i="2"/>
  <c r="AC25" i="2"/>
  <c r="AD25" i="2"/>
  <c r="AE25" i="2"/>
  <c r="AF25" i="2"/>
  <c r="AG25" i="2"/>
  <c r="E26" i="2"/>
  <c r="K26" i="2"/>
  <c r="L26" i="2"/>
  <c r="O26" i="2"/>
  <c r="R26" i="2"/>
  <c r="S26" i="2"/>
  <c r="T26" i="2"/>
  <c r="U26" i="2"/>
  <c r="X26" i="2"/>
  <c r="Y26" i="2"/>
  <c r="Z26" i="2"/>
  <c r="AA26" i="2"/>
  <c r="AC26" i="2"/>
  <c r="AD26" i="2"/>
  <c r="AE26" i="2"/>
  <c r="AF26" i="2"/>
  <c r="AG26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9" i="1"/>
  <c r="E11" i="2" s="1"/>
  <c r="C5" i="1"/>
  <c r="E12" i="2" s="1"/>
  <c r="C4" i="1"/>
  <c r="C3" i="1"/>
  <c r="C8" i="1" s="1"/>
  <c r="AB25" i="2" l="1"/>
  <c r="AB26" i="2"/>
  <c r="B25" i="2"/>
  <c r="B26" i="2"/>
  <c r="I6" i="2"/>
  <c r="I5" i="2"/>
  <c r="D4" i="2"/>
  <c r="E4" i="2" s="1"/>
  <c r="D6" i="2"/>
  <c r="D5" i="2"/>
  <c r="B24" i="2" l="1"/>
  <c r="E5" i="2"/>
  <c r="E6" i="2"/>
</calcChain>
</file>

<file path=xl/sharedStrings.xml><?xml version="1.0" encoding="utf-8"?>
<sst xmlns="http://schemas.openxmlformats.org/spreadsheetml/2006/main" count="865" uniqueCount="258">
  <si>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</si>
  <si>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</si>
  <si>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</si>
  <si>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</si>
  <si>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</si>
  <si>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</si>
  <si>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</si>
  <si>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</si>
  <si>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</si>
  <si>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</si>
  <si>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</si>
  <si>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</si>
  <si>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</si>
  <si>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</si>
  <si>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</si>
  <si>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</si>
  <si>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</si>
  <si>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</si>
  <si>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</si>
  <si>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</si>
  <si>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</si>
  <si>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</si>
  <si>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</si>
  <si>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</si>
  <si>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</si>
  <si>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</si>
  <si>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</si>
  <si>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</si>
  <si>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</si>
  <si>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</si>
  <si>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</si>
  <si>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</si>
  <si>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</si>
  <si>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</si>
  <si>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</si>
  <si>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</si>
  <si>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</si>
  <si>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</si>
  <si>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</si>
  <si>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</si>
  <si>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</si>
  <si>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</si>
  <si>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</si>
  <si>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</si>
  <si>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</si>
  <si>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</si>
  <si>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</si>
  <si>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</si>
  <si>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</si>
  <si>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</si>
  <si>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</si>
  <si>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</si>
  <si>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</si>
  <si>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</si>
  <si>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</si>
  <si>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</si>
  <si>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</si>
  <si>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</si>
  <si>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</si>
  <si>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</si>
  <si>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</si>
  <si>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</si>
  <si>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</si>
  <si>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</si>
  <si>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</si>
  <si>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</si>
  <si>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</si>
  <si>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</si>
  <si>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</si>
  <si>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</si>
  <si>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</si>
  <si>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</si>
  <si>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</si>
  <si>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</si>
  <si>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</si>
  <si>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</si>
  <si>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</si>
  <si>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</si>
  <si>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</si>
  <si>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</si>
  <si>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</si>
  <si>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</si>
  <si>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</si>
  <si>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</si>
  <si>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</si>
  <si>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</si>
  <si>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</si>
  <si>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</si>
  <si>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</si>
  <si>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</si>
  <si>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</si>
  <si>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</si>
  <si>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</si>
  <si>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</si>
  <si>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</si>
  <si>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</si>
  <si>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</si>
  <si>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</si>
  <si>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</si>
  <si>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</si>
  <si>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</si>
  <si>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</si>
  <si>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</si>
  <si>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</si>
  <si>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</si>
  <si>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</si>
  <si>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</si>
  <si>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</si>
  <si>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</si>
  <si>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</si>
  <si>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</si>
  <si>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</si>
  <si>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</si>
  <si>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</si>
  <si>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</si>
  <si>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</si>
  <si>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</si>
  <si>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</si>
  <si>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</si>
  <si>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</si>
  <si>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</si>
  <si>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</si>
  <si>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</si>
  <si>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</si>
  <si>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</si>
  <si>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</si>
  <si>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</si>
  <si>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</si>
  <si>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</si>
  <si>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</si>
  <si>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</si>
  <si>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</si>
  <si>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</si>
  <si>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</si>
  <si>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</si>
  <si>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</si>
  <si>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</si>
  <si>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</si>
  <si>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</si>
  <si>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</si>
  <si>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</si>
  <si>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</si>
  <si>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</si>
  <si>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</si>
  <si>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</si>
  <si>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</si>
  <si>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</si>
  <si>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</si>
  <si>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</si>
  <si>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</si>
  <si>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</si>
  <si>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</si>
  <si>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</si>
  <si>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</si>
  <si>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</si>
  <si>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</si>
  <si>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</si>
  <si>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</si>
  <si>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</si>
  <si>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</si>
  <si>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</si>
  <si>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</si>
  <si>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</si>
  <si>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</si>
  <si>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</si>
  <si>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</si>
  <si>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</si>
  <si>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</si>
  <si>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=IFERROR(AC25/AA25,0)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</si>
  <si>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</si>
  <si>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</si>
  <si>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</si>
  <si>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</si>
  <si>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</si>
  <si>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</si>
  <si>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</si>
  <si>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</si>
  <si>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</si>
  <si>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</si>
  <si>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</si>
  <si>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</si>
  <si>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</si>
  <si>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</si>
  <si>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</si>
  <si>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</si>
  <si>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</si>
  <si>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=IFERROR(AC26/AA26,0)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</si>
  <si>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</si>
  <si>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</si>
  <si>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</si>
  <si>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</si>
  <si>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</si>
  <si>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=SUBTOTAL(9,AB24:AB27)</t>
  </si>
  <si>
    <t>=SUBTOTAL(9,AC24:AC27)</t>
  </si>
  <si>
    <t>-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</si>
  <si>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</si>
  <si>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</si>
  <si>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</si>
  <si>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</si>
  <si>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</si>
  <si>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</si>
  <si>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</si>
  <si>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="01/04/2025"</t>
  </si>
  <si>
    <t>="30/04/2025"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</si>
  <si>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</si>
  <si>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</si>
  <si>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</si>
  <si>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</si>
  <si>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</si>
  <si>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</si>
  <si>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</si>
  <si>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</si>
  <si>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</si>
  <si>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</si>
  <si>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</si>
  <si>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</si>
  <si>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</si>
  <si>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</si>
  <si>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</si>
  <si>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</si>
  <si>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</si>
  <si>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</si>
  <si>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</si>
  <si>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</si>
  <si>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</si>
  <si>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</si>
  <si>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</si>
  <si>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</si>
  <si>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</si>
  <si>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</si>
  <si>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</si>
  <si>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</si>
  <si>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</si>
  <si>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</si>
  <si>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</si>
  <si>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</si>
  <si>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</si>
  <si>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</si>
  <si>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</si>
  <si>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</si>
  <si>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</si>
  <si>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</si>
  <si>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</si>
  <si>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</si>
  <si>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</si>
  <si>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</si>
  <si>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</si>
  <si>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</si>
  <si>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</si>
  <si>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</si>
  <si>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</si>
  <si>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</si>
  <si>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</si>
  <si>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</si>
  <si>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</si>
  <si>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</si>
  <si>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NA</t>
  </si>
  <si>
    <t>UIC PO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</si>
</sst>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70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13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/>
    <xf numFmtId="0" fontId="0" fillId="0" borderId="0" xfId="0" quotePrefix="1"/>
    <xf numFmtId="167" fontId="0" fillId="0" borderId="0" xfId="0" applyNumberFormat="1" applyAlignment="1">
      <alignment horizontal="center" vertical="center"/>
    </xf>
    <xf numFmtId="167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170" fontId="0" fillId="0" borderId="0" xfId="0" applyNumberFormat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198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"01/04/2025"</f>
        <v>01/04/2025</v>
      </c>
    </row>
    <row r="4" spans="1:5">
      <c r="A4" s="1" t="s">
        <v>0</v>
      </c>
      <c r="B4" s="4" t="s">
        <v>6</v>
      </c>
      <c r="C4" s="5" t="str">
        <f>"30/04/2025"</f>
        <v>30/04/2025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01/Apr/2025..30/Apr/2025</v>
      </c>
    </row>
    <row r="9" spans="1:5">
      <c r="A9" s="1" t="s">
        <v>9</v>
      </c>
      <c r="C9" s="3" t="str">
        <f>TEXT($C$3,"yyyyMMdd") &amp; ".." &amp; TEXT($C$4,"yyyyMMdd")</f>
        <v>20250401..20250430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396E-12F1-479B-B5BE-A70143F629BB}">
  <dimension ref="A1:AP28"/>
  <sheetViews>
    <sheetView workbookViewId="0"/>
  </sheetViews>
  <sheetFormatPr defaultRowHeight="15"/>
  <sheetData>
    <row r="1" spans="1:32">
      <c r="A1" s="68" t="s">
        <v>201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204</v>
      </c>
      <c r="N24" s="68" t="s">
        <v>205</v>
      </c>
      <c r="O24" s="68" t="s">
        <v>206</v>
      </c>
      <c r="P24" s="68" t="s">
        <v>207</v>
      </c>
      <c r="R24" s="68" t="s">
        <v>208</v>
      </c>
      <c r="S24" s="68" t="s">
        <v>209</v>
      </c>
      <c r="T24" s="68" t="s">
        <v>210</v>
      </c>
      <c r="U24" s="68" t="s">
        <v>211</v>
      </c>
      <c r="V24" s="68" t="s">
        <v>212</v>
      </c>
      <c r="W24" s="68" t="s">
        <v>141</v>
      </c>
      <c r="X24" s="68" t="s">
        <v>213</v>
      </c>
      <c r="Y24" s="68" t="s">
        <v>214</v>
      </c>
      <c r="Z24" s="68" t="s">
        <v>215</v>
      </c>
      <c r="AA24" s="68" t="s">
        <v>216</v>
      </c>
      <c r="AB24" s="68" t="s">
        <v>146</v>
      </c>
      <c r="AC24" s="68" t="s">
        <v>217</v>
      </c>
      <c r="AD24" s="68" t="s">
        <v>218</v>
      </c>
      <c r="AE24" s="68" t="s">
        <v>217</v>
      </c>
      <c r="AF24" s="68" t="s">
        <v>96</v>
      </c>
      <c r="AG24" s="68" t="s">
        <v>219</v>
      </c>
      <c r="AH24" s="68" t="s">
        <v>95</v>
      </c>
      <c r="AI24" s="68" t="s">
        <v>97</v>
      </c>
      <c r="AJ24" s="68" t="s">
        <v>220</v>
      </c>
      <c r="AK24" s="68" t="s">
        <v>221</v>
      </c>
      <c r="AL24" s="68" t="s">
        <v>222</v>
      </c>
      <c r="AM24" s="68" t="s">
        <v>223</v>
      </c>
      <c r="AN24" s="68" t="s">
        <v>224</v>
      </c>
      <c r="AO24" s="68" t="s">
        <v>225</v>
      </c>
      <c r="AP24" s="68" t="s">
        <v>194</v>
      </c>
    </row>
    <row r="25" spans="1:42">
      <c r="B25" s="68" t="s">
        <v>156</v>
      </c>
      <c r="C25" s="68" t="s">
        <v>49</v>
      </c>
      <c r="E25" s="68" t="s">
        <v>157</v>
      </c>
      <c r="K25" s="68" t="s">
        <v>226</v>
      </c>
      <c r="L25" s="68" t="s">
        <v>227</v>
      </c>
      <c r="O25" s="68" t="s">
        <v>228</v>
      </c>
      <c r="R25" s="68" t="s">
        <v>229</v>
      </c>
      <c r="S25" s="68" t="s">
        <v>230</v>
      </c>
      <c r="T25" s="68" t="s">
        <v>231</v>
      </c>
      <c r="U25" s="68" t="s">
        <v>232</v>
      </c>
      <c r="X25" s="68" t="s">
        <v>231</v>
      </c>
      <c r="Y25" s="68" t="s">
        <v>233</v>
      </c>
      <c r="Z25" s="68" t="s">
        <v>234</v>
      </c>
      <c r="AA25" s="68" t="s">
        <v>235</v>
      </c>
      <c r="AB25" s="68" t="s">
        <v>168</v>
      </c>
      <c r="AC25" s="68" t="s">
        <v>236</v>
      </c>
      <c r="AD25" s="68" t="s">
        <v>237</v>
      </c>
      <c r="AE25" s="68" t="s">
        <v>238</v>
      </c>
      <c r="AF25" s="68" t="s">
        <v>239</v>
      </c>
      <c r="AG25" s="68" t="s">
        <v>240</v>
      </c>
    </row>
    <row r="26" spans="1:42">
      <c r="B26" s="68" t="s">
        <v>174</v>
      </c>
      <c r="C26" s="68" t="s">
        <v>50</v>
      </c>
      <c r="E26" s="68" t="s">
        <v>175</v>
      </c>
      <c r="K26" s="68" t="s">
        <v>241</v>
      </c>
      <c r="L26" s="68" t="s">
        <v>242</v>
      </c>
      <c r="O26" s="68" t="s">
        <v>243</v>
      </c>
      <c r="R26" s="68" t="s">
        <v>244</v>
      </c>
      <c r="S26" s="68" t="s">
        <v>245</v>
      </c>
      <c r="T26" s="68" t="s">
        <v>246</v>
      </c>
      <c r="U26" s="68" t="s">
        <v>247</v>
      </c>
      <c r="X26" s="68" t="s">
        <v>246</v>
      </c>
      <c r="Y26" s="68" t="s">
        <v>248</v>
      </c>
      <c r="Z26" s="68" t="s">
        <v>249</v>
      </c>
      <c r="AA26" s="68" t="s">
        <v>250</v>
      </c>
      <c r="AB26" s="68" t="s">
        <v>186</v>
      </c>
      <c r="AC26" s="68" t="s">
        <v>251</v>
      </c>
      <c r="AD26" s="68" t="s">
        <v>252</v>
      </c>
      <c r="AE26" s="68" t="s">
        <v>253</v>
      </c>
      <c r="AF26" s="68" t="s">
        <v>254</v>
      </c>
      <c r="AG26" s="68" t="s">
        <v>255</v>
      </c>
    </row>
    <row r="28" spans="1:42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6"/>
  <sheetViews>
    <sheetView tabSelected="1" topLeftCell="K19" zoomScale="85" zoomScaleNormal="85" workbookViewId="0">
      <selection activeCell="W47" sqref="W47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6.28515625" style="18" customWidth="1"/>
    <col min="18" max="18" width="11.85546875" style="4" bestFit="1" customWidth="1"/>
    <col min="19" max="19" width="18.5703125" style="4" bestFit="1" customWidth="1"/>
    <col min="20" max="20" width="15.140625" style="4" bestFit="1" customWidth="1"/>
    <col min="21" max="21" width="10.7109375" style="47" bestFit="1" customWidth="1"/>
    <col min="22" max="22" width="15.140625" style="8" bestFit="1" customWidth="1"/>
    <col min="23" max="23" width="20.7109375" style="8" customWidth="1"/>
    <col min="24" max="24" width="5.140625" style="4" hidden="1" customWidth="1"/>
    <col min="25" max="25" width="4.42578125" style="4" hidden="1" customWidth="1"/>
    <col min="26" max="26" width="23.140625" style="4" bestFit="1" customWidth="1"/>
    <col min="27" max="27" width="10.5703125" style="20" bestFit="1" customWidth="1"/>
    <col min="28" max="28" width="13.5703125" style="20" customWidth="1"/>
    <col min="29" max="29" width="10.5703125" style="20" bestFit="1" customWidth="1"/>
    <col min="30" max="30" width="13.7109375" style="4" bestFit="1" customWidth="1"/>
    <col min="31" max="31" width="20.7109375" style="4" customWidth="1"/>
    <col min="32" max="32" width="10.5703125" style="4" bestFit="1" customWidth="1"/>
    <col min="33" max="33" width="28.28515625" style="4" customWidth="1"/>
    <col min="34" max="34" width="11.28515625" style="37" bestFit="1" customWidth="1"/>
    <col min="35" max="35" width="14.85546875" style="37" customWidth="1"/>
    <col min="36" max="36" width="20.5703125" style="4" customWidth="1"/>
    <col min="37" max="37" width="12" style="4" customWidth="1"/>
    <col min="38" max="38" width="15.7109375" style="4" customWidth="1"/>
    <col min="39" max="39" width="15.28515625" style="4" customWidth="1"/>
    <col min="40" max="41" width="9.140625" style="4" customWidth="1"/>
    <col min="42" max="16384" width="9.140625" style="4"/>
  </cols>
  <sheetData>
    <row r="1" spans="1:35" s="1" customFormat="1" hidden="1">
      <c r="A1" s="1" t="s">
        <v>200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U1" s="46" t="s">
        <v>18</v>
      </c>
      <c r="V1" s="14" t="s">
        <v>18</v>
      </c>
      <c r="W1" s="14"/>
      <c r="X1" s="1" t="s">
        <v>7</v>
      </c>
      <c r="Y1" s="1" t="s">
        <v>7</v>
      </c>
      <c r="Z1" s="1" t="s">
        <v>18</v>
      </c>
      <c r="AA1" s="1" t="s">
        <v>18</v>
      </c>
      <c r="AD1" s="1" t="s">
        <v>18</v>
      </c>
      <c r="AF1" s="1" t="s">
        <v>18</v>
      </c>
      <c r="AH1" s="36"/>
      <c r="AI1" s="36"/>
    </row>
    <row r="2" spans="1:35" hidden="1">
      <c r="A2" s="1" t="s">
        <v>7</v>
      </c>
      <c r="D2" s="4" t="s">
        <v>19</v>
      </c>
      <c r="E2" s="4" t="str">
        <f>Option!$C$2</f>
        <v>UICACS</v>
      </c>
    </row>
    <row r="3" spans="1:35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5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5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5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5" hidden="1">
      <c r="A7" s="1" t="s">
        <v>7</v>
      </c>
    </row>
    <row r="8" spans="1:35" hidden="1">
      <c r="A8" s="1" t="s">
        <v>7</v>
      </c>
      <c r="K8" s="9"/>
    </row>
    <row r="9" spans="1:35" hidden="1">
      <c r="A9" s="1" t="s">
        <v>7</v>
      </c>
      <c r="K9" s="9"/>
    </row>
    <row r="10" spans="1:35" hidden="1">
      <c r="A10" s="1" t="s">
        <v>7</v>
      </c>
    </row>
    <row r="11" spans="1:35" hidden="1">
      <c r="A11" s="1" t="s">
        <v>7</v>
      </c>
      <c r="C11" s="4" t="s">
        <v>27</v>
      </c>
      <c r="E11" s="4" t="str">
        <f>Option!$C$9</f>
        <v>20250401..20250430</v>
      </c>
      <c r="K11" s="9"/>
    </row>
    <row r="12" spans="1:35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5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5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5" hidden="1">
      <c r="A15" s="1" t="s">
        <v>7</v>
      </c>
      <c r="C15" s="4" t="s">
        <v>43</v>
      </c>
      <c r="E15" s="4" t="str">
        <f>Option!$C$12</f>
        <v>'MS'</v>
      </c>
      <c r="AF15" s="16"/>
    </row>
    <row r="16" spans="1:35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4" hidden="1">
      <c r="A17" s="1" t="s">
        <v>7</v>
      </c>
    </row>
    <row r="18" spans="1:44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U18" s="48"/>
      <c r="V18" s="25"/>
      <c r="W18" s="25"/>
      <c r="AA18" s="28"/>
      <c r="AB18" s="28"/>
      <c r="AC18" s="28"/>
      <c r="AH18" s="38"/>
      <c r="AI18" s="38"/>
    </row>
    <row r="20" spans="1:44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49"/>
      <c r="V20" s="50"/>
      <c r="W20" s="50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1:44" s="42" customFormat="1" ht="18.75">
      <c r="A21" s="41"/>
      <c r="B21" s="41"/>
      <c r="I21" s="43"/>
      <c r="K21" s="72" t="s">
        <v>76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44"/>
      <c r="AI21" s="44"/>
    </row>
    <row r="22" spans="1:44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9"/>
      <c r="V22" s="50"/>
      <c r="W22" s="50"/>
      <c r="X22" s="21"/>
      <c r="Y22" s="21"/>
      <c r="Z22" s="21"/>
      <c r="AA22" s="21"/>
      <c r="AB22" s="21"/>
      <c r="AC22" s="21"/>
      <c r="AD22" s="21"/>
      <c r="AE22" s="21"/>
      <c r="AF22" s="21"/>
      <c r="AG22" s="21"/>
    </row>
    <row r="23" spans="1:44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257</v>
      </c>
      <c r="R23" s="55" t="s">
        <v>31</v>
      </c>
      <c r="S23" s="61" t="s">
        <v>38</v>
      </c>
      <c r="T23" s="61" t="s">
        <v>34</v>
      </c>
      <c r="U23" s="62" t="s">
        <v>17</v>
      </c>
      <c r="V23" s="54" t="s">
        <v>81</v>
      </c>
      <c r="W23" s="54" t="s">
        <v>82</v>
      </c>
      <c r="X23" s="63" t="s">
        <v>36</v>
      </c>
      <c r="Y23" s="63" t="s">
        <v>12</v>
      </c>
      <c r="Z23" s="61" t="s">
        <v>32</v>
      </c>
      <c r="AA23" s="61" t="s">
        <v>13</v>
      </c>
      <c r="AB23" s="64" t="s">
        <v>57</v>
      </c>
      <c r="AC23" s="64" t="s">
        <v>58</v>
      </c>
      <c r="AD23" s="52" t="s">
        <v>83</v>
      </c>
      <c r="AE23" s="53" t="s">
        <v>84</v>
      </c>
      <c r="AF23" s="53" t="s">
        <v>85</v>
      </c>
      <c r="AG23" s="53" t="s">
        <v>86</v>
      </c>
      <c r="AH23" s="54" t="s">
        <v>87</v>
      </c>
      <c r="AI23" s="54" t="s">
        <v>88</v>
      </c>
      <c r="AJ23" s="54" t="s">
        <v>89</v>
      </c>
      <c r="AK23" s="54" t="s">
        <v>90</v>
      </c>
      <c r="AL23" s="54" t="s">
        <v>91</v>
      </c>
      <c r="AM23" s="54" t="s">
        <v>92</v>
      </c>
      <c r="AN23" s="55" t="s">
        <v>93</v>
      </c>
      <c r="AO23" s="55" t="s">
        <v>94</v>
      </c>
    </row>
    <row r="24" spans="1:44">
      <c r="B24" s="1" t="str">
        <f>IF(K24="","Hide","Show")</f>
        <v>Show</v>
      </c>
      <c r="C24" s="4" t="s">
        <v>48</v>
      </c>
      <c r="E24" s="13" t="str">
        <f>"""UICACS"","""",""SQL="",""2=DOCNUM"",""33038704"",""14=CUSTREF"",""2025100714"",""14=U_CUSTREF"",""2025100714"",""15=DOCDATE"",""28/4/2025"",""15=TAXDATE"",""28/4/2025"",""14=CARDCODE"",""CS0167-SGD"",""14=CARDNAME"",""ST LUKE'S HOSPITAL"",""14=ITEMCODE"",""MSEP2-27380GLP"",""14=ITEMNAME"",""MS"&amp;" OFFICE STANDARD 2024 SLNG LTSC"",""10=QUANTITY"",""2.000000"",""14=U_PONO"",""956634"",""15=U_PODATE"",""25/4/2025"",""10=U_TLINTCOS"",""0.000000"",""2=SLPCODE"",""132"",""14=SLPNAME"",""E0001-CS"",""14=MEMO"",""WENDY KUM CHIOU SZE"",""14=CONTACTNAME"",""JULIETTE LIM"",""10=LINETOTAL"",""8"&amp;"96.940000"",""14=U_ENR"","""",""14=U_MSENR"",""S7138270"",""14=U_MSPCN"",""B816AA67"",""14=ADDRESS2"",""ST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juliettelim@stluke.or"&amp;"g.sg"""</f>
        <v>"UICACS","","SQL=","2=DOCNUM","33038704","14=CUSTREF","2025100714","14=U_CUSTREF","2025100714","15=DOCDATE","28/4/2025","15=TAXDATE","28/4/2025","14=CARDCODE","CS0167-SGD","14=CARDNAME","ST LUKE'S HOSPITAL","14=ITEMCODE","MSEP2-27380GLP","14=ITEMNAME","MS OFFICE STANDARD 2024 SLNG LTSC","10=QUANTITY","2.000000","14=U_PONO","956634","15=U_PODATE","25/4/2025","10=U_TLINTCOS","0.000000","2=SLPCODE","132","14=SLPNAME","E0001-CS","14=MEMO","WENDY KUM CHIOU SZE","14=CONTACTNAME","JULIETTE LIM","10=LINETOTAL","896.940000","14=U_ENR","","14=U_MSENR","S7138270","14=U_MSPCN","B816AA67","14=ADDRESS2","ST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4</v>
      </c>
      <c r="L24" s="22">
        <f>YEAR(N24)</f>
        <v>2025</v>
      </c>
      <c r="M24" s="22">
        <v>33038704</v>
      </c>
      <c r="N24" s="40">
        <v>45775</v>
      </c>
      <c r="O24" s="22" t="str">
        <f>"S7138270"</f>
        <v>S7138270</v>
      </c>
      <c r="P24" s="4" t="str">
        <f>"B816AA67"</f>
        <v>B816AA67</v>
      </c>
      <c r="Q24" s="4">
        <v>956634</v>
      </c>
      <c r="R24" s="4" t="str">
        <f>"CS0167-SGD"</f>
        <v>CS0167-SGD</v>
      </c>
      <c r="S24" s="4" t="str">
        <f>"ST LUKE'S HOSPITAL"</f>
        <v>ST LUKE'S HOSPITAL</v>
      </c>
      <c r="T24" s="3" t="str">
        <f>"2025100714"</f>
        <v>2025100714</v>
      </c>
      <c r="U24" s="47">
        <v>45772</v>
      </c>
      <c r="V24" s="47">
        <v>45775</v>
      </c>
      <c r="W24" s="66">
        <f>SUM(N24-U24)</f>
        <v>3</v>
      </c>
      <c r="X24" s="4" t="str">
        <f>"MSEP2-27380GLP"</f>
        <v>MSEP2-27380GLP</v>
      </c>
      <c r="Y24" s="4" t="str">
        <f>"MS OFFICE STANDARD 2024 SLNG LTSC"</f>
        <v>MS OFFICE STANDARD 2024 SLNG LTSC</v>
      </c>
      <c r="Z24" s="51" t="str">
        <f>"WENDY KUM CHIOU SZE"</f>
        <v>WENDY KUM CHIOU SZE</v>
      </c>
      <c r="AA24" s="66">
        <v>2</v>
      </c>
      <c r="AB24" s="51">
        <f>IFERROR(AC24/AA24,0)</f>
        <v>448.47</v>
      </c>
      <c r="AC24" s="39">
        <v>896.94</v>
      </c>
      <c r="AD24" s="39" t="str">
        <f>"-"</f>
        <v>-</v>
      </c>
      <c r="AE24" s="73">
        <v>896.94</v>
      </c>
      <c r="AF24" s="65" t="s">
        <v>96</v>
      </c>
      <c r="AG24" s="69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H24" s="70" t="s">
        <v>95</v>
      </c>
      <c r="AI24" s="5" t="s">
        <v>97</v>
      </c>
      <c r="AJ24" s="4" t="str">
        <f>"MSEP2-27380GLP"</f>
        <v>MSEP2-27380GLP</v>
      </c>
      <c r="AK24" s="4" t="str">
        <f>"MS OFFICE STANDARD 2024 SLNG LTSC"</f>
        <v>MS OFFICE STANDARD 2024 SLNG LTSC</v>
      </c>
      <c r="AL24" s="71" t="s">
        <v>256</v>
      </c>
      <c r="AM24" s="4" t="s">
        <v>256</v>
      </c>
      <c r="AN24" s="22" t="s">
        <v>256</v>
      </c>
      <c r="AO24" s="22" t="s">
        <v>256</v>
      </c>
      <c r="AP24" s="22" t="s">
        <v>194</v>
      </c>
    </row>
    <row r="25" spans="1:44" hidden="1">
      <c r="B25" s="1" t="str">
        <f>IF(K25="","Hide","Show")</f>
        <v>Hide</v>
      </c>
      <c r="C25" s="4" t="s">
        <v>49</v>
      </c>
      <c r="E25" s="4" t="str">
        <f>""</f>
        <v/>
      </c>
      <c r="K25" s="4" t="str">
        <f>""</f>
        <v/>
      </c>
      <c r="L25" s="22" t="str">
        <f>""</f>
        <v/>
      </c>
      <c r="O25" s="18" t="str">
        <f>""</f>
        <v/>
      </c>
      <c r="R25" s="4" t="str">
        <f>""</f>
        <v/>
      </c>
      <c r="S25" s="4" t="str">
        <f>""</f>
        <v/>
      </c>
      <c r="T25" s="4" t="str">
        <f>""</f>
        <v/>
      </c>
      <c r="U25" s="47" t="str">
        <f>""</f>
        <v/>
      </c>
      <c r="X25" s="4" t="str">
        <f>""</f>
        <v/>
      </c>
      <c r="Y25" s="4" t="str">
        <f>""</f>
        <v/>
      </c>
      <c r="Z25" s="4" t="str">
        <f>""</f>
        <v/>
      </c>
      <c r="AA25" s="20" t="str">
        <f>""</f>
        <v/>
      </c>
      <c r="AB25" s="20">
        <f>IFERROR(AC25/AA25,0)</f>
        <v>0</v>
      </c>
      <c r="AC25" s="20" t="str">
        <f>""</f>
        <v/>
      </c>
      <c r="AD25" s="4" t="str">
        <f>""</f>
        <v/>
      </c>
      <c r="AE25" s="4" t="str">
        <f>""</f>
        <v/>
      </c>
      <c r="AF25" s="4" t="str">
        <f>""</f>
        <v/>
      </c>
      <c r="AG25" s="4" t="str">
        <f>""</f>
        <v/>
      </c>
      <c r="AQ25" s="16"/>
    </row>
    <row r="26" spans="1:44" hidden="1">
      <c r="B26" s="1" t="str">
        <f>IF(K26="","Hide","Show")</f>
        <v>Hide</v>
      </c>
      <c r="C26" s="4" t="s">
        <v>50</v>
      </c>
      <c r="E26" s="4" t="str">
        <f>""</f>
        <v/>
      </c>
      <c r="K26" s="4" t="str">
        <f>""</f>
        <v/>
      </c>
      <c r="L26" s="22" t="str">
        <f>""</f>
        <v/>
      </c>
      <c r="O26" s="18" t="str">
        <f>""</f>
        <v/>
      </c>
      <c r="R26" s="4" t="str">
        <f>""</f>
        <v/>
      </c>
      <c r="S26" s="4" t="str">
        <f>""</f>
        <v/>
      </c>
      <c r="T26" s="4" t="str">
        <f>""</f>
        <v/>
      </c>
      <c r="U26" s="47" t="str">
        <f>""</f>
        <v/>
      </c>
      <c r="X26" s="4" t="str">
        <f>""</f>
        <v/>
      </c>
      <c r="Y26" s="4" t="str">
        <f>""</f>
        <v/>
      </c>
      <c r="Z26" s="4" t="str">
        <f>""</f>
        <v/>
      </c>
      <c r="AA26" s="20" t="str">
        <f>""</f>
        <v/>
      </c>
      <c r="AB26" s="20">
        <f>IFERROR(AC26/AA26,0)</f>
        <v>0</v>
      </c>
      <c r="AC26" s="20" t="str">
        <f>""</f>
        <v/>
      </c>
      <c r="AD26" s="4" t="str">
        <f>""</f>
        <v/>
      </c>
      <c r="AE26" s="4" t="str">
        <f>""</f>
        <v/>
      </c>
      <c r="AF26" s="4" t="str">
        <f>""</f>
        <v/>
      </c>
      <c r="AG26" s="4" t="str">
        <f>""</f>
        <v/>
      </c>
      <c r="AR26" s="16"/>
    </row>
  </sheetData>
  <sortState xmlns:xlrd2="http://schemas.microsoft.com/office/spreadsheetml/2017/richdata2" ref="K24:AI409">
    <sortCondition ref="R24:R411"/>
  </sortState>
  <mergeCells count="1">
    <mergeCell ref="K21:AG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workbookViewId="0"/>
  </sheetViews>
  <sheetFormatPr defaultRowHeight="15"/>
  <sheetData>
    <row r="1" spans="1:5">
      <c r="A1" s="68" t="s">
        <v>196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202</v>
      </c>
    </row>
    <row r="4" spans="1:5">
      <c r="A4" s="68" t="s">
        <v>0</v>
      </c>
      <c r="B4" s="68" t="s">
        <v>6</v>
      </c>
      <c r="C4" s="68" t="s">
        <v>203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195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workbookViewId="0"/>
  </sheetViews>
  <sheetFormatPr defaultRowHeight="15"/>
  <sheetData>
    <row r="1" spans="1:5">
      <c r="A1" s="68" t="s">
        <v>196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202</v>
      </c>
    </row>
    <row r="4" spans="1:5">
      <c r="A4" s="68" t="s">
        <v>0</v>
      </c>
      <c r="B4" s="68" t="s">
        <v>6</v>
      </c>
      <c r="C4" s="68" t="s">
        <v>203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195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8"/>
  <sheetViews>
    <sheetView workbookViewId="0"/>
  </sheetViews>
  <sheetFormatPr defaultRowHeight="15"/>
  <sheetData>
    <row r="1" spans="1:32">
      <c r="A1" s="68" t="s">
        <v>197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28"/>
  <sheetViews>
    <sheetView workbookViewId="0"/>
  </sheetViews>
  <sheetFormatPr defaultRowHeight="15"/>
  <sheetData>
    <row r="1" spans="1:32">
      <c r="A1" s="68" t="s">
        <v>197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D1" s="68" t="s">
        <v>18</v>
      </c>
      <c r="AF1" s="68" t="s">
        <v>18</v>
      </c>
    </row>
    <row r="2" spans="1:32">
      <c r="A2" s="68" t="s">
        <v>7</v>
      </c>
      <c r="D2" s="68" t="s">
        <v>19</v>
      </c>
      <c r="E2" s="68" t="s">
        <v>112</v>
      </c>
    </row>
    <row r="3" spans="1:32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2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2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2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2">
      <c r="A7" s="68" t="s">
        <v>7</v>
      </c>
    </row>
    <row r="8" spans="1:32">
      <c r="A8" s="68" t="s">
        <v>7</v>
      </c>
    </row>
    <row r="9" spans="1:32">
      <c r="A9" s="68" t="s">
        <v>7</v>
      </c>
    </row>
    <row r="10" spans="1:32">
      <c r="A10" s="68" t="s">
        <v>7</v>
      </c>
    </row>
    <row r="11" spans="1:32">
      <c r="A11" s="68" t="s">
        <v>7</v>
      </c>
      <c r="C11" s="68" t="s">
        <v>27</v>
      </c>
      <c r="E11" s="68" t="s">
        <v>122</v>
      </c>
    </row>
    <row r="12" spans="1:32">
      <c r="A12" s="68" t="s">
        <v>7</v>
      </c>
      <c r="C12" s="68" t="s">
        <v>28</v>
      </c>
      <c r="E12" s="68" t="s">
        <v>123</v>
      </c>
    </row>
    <row r="13" spans="1:32">
      <c r="A13" s="68" t="s">
        <v>7</v>
      </c>
      <c r="C13" s="68" t="s">
        <v>42</v>
      </c>
      <c r="E13" s="68" t="s">
        <v>124</v>
      </c>
    </row>
    <row r="14" spans="1:32">
      <c r="A14" s="68" t="s">
        <v>7</v>
      </c>
      <c r="C14" s="68" t="s">
        <v>39</v>
      </c>
      <c r="E14" s="68" t="s">
        <v>125</v>
      </c>
    </row>
    <row r="15" spans="1:32">
      <c r="A15" s="68" t="s">
        <v>7</v>
      </c>
      <c r="C15" s="68" t="s">
        <v>43</v>
      </c>
      <c r="E15" s="68" t="s">
        <v>126</v>
      </c>
    </row>
    <row r="16" spans="1:32">
      <c r="A16" s="68" t="s">
        <v>7</v>
      </c>
      <c r="C16" s="68" t="s">
        <v>44</v>
      </c>
      <c r="E16" s="68" t="s">
        <v>127</v>
      </c>
    </row>
    <row r="17" spans="1:41">
      <c r="A17" s="68" t="s">
        <v>7</v>
      </c>
    </row>
    <row r="18" spans="1:41">
      <c r="A18" s="68" t="s">
        <v>7</v>
      </c>
    </row>
    <row r="21" spans="1:41">
      <c r="K21" s="68" t="s">
        <v>76</v>
      </c>
    </row>
    <row r="23" spans="1:41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17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57</v>
      </c>
      <c r="AC23" s="68" t="s">
        <v>58</v>
      </c>
      <c r="AD23" s="68" t="s">
        <v>83</v>
      </c>
      <c r="AE23" s="68" t="s">
        <v>84</v>
      </c>
      <c r="AF23" s="68" t="s">
        <v>85</v>
      </c>
      <c r="AG23" s="68" t="s">
        <v>86</v>
      </c>
      <c r="AH23" s="68" t="s">
        <v>87</v>
      </c>
      <c r="AI23" s="68" t="s">
        <v>88</v>
      </c>
      <c r="AJ23" s="68" t="s">
        <v>89</v>
      </c>
      <c r="AK23" s="68" t="s">
        <v>90</v>
      </c>
      <c r="AL23" s="68" t="s">
        <v>91</v>
      </c>
      <c r="AM23" s="68" t="s">
        <v>92</v>
      </c>
      <c r="AN23" s="68" t="s">
        <v>93</v>
      </c>
      <c r="AO23" s="68" t="s">
        <v>94</v>
      </c>
    </row>
    <row r="24" spans="1:41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132</v>
      </c>
      <c r="N24" s="68" t="s">
        <v>133</v>
      </c>
      <c r="O24" s="68" t="s">
        <v>134</v>
      </c>
      <c r="P24" s="68" t="s">
        <v>135</v>
      </c>
      <c r="R24" s="68" t="s">
        <v>136</v>
      </c>
      <c r="S24" s="68" t="s">
        <v>137</v>
      </c>
      <c r="T24" s="68" t="s">
        <v>138</v>
      </c>
      <c r="U24" s="68" t="s">
        <v>139</v>
      </c>
      <c r="V24" s="68" t="s">
        <v>140</v>
      </c>
      <c r="W24" s="68" t="s">
        <v>141</v>
      </c>
      <c r="X24" s="68" t="s">
        <v>142</v>
      </c>
      <c r="Y24" s="68" t="s">
        <v>143</v>
      </c>
      <c r="Z24" s="68" t="s">
        <v>144</v>
      </c>
      <c r="AA24" s="68" t="s">
        <v>145</v>
      </c>
      <c r="AB24" s="68" t="s">
        <v>146</v>
      </c>
      <c r="AC24" s="68" t="s">
        <v>147</v>
      </c>
      <c r="AD24" s="68" t="s">
        <v>148</v>
      </c>
      <c r="AE24" s="68" t="s">
        <v>147</v>
      </c>
      <c r="AF24" s="68" t="s">
        <v>96</v>
      </c>
      <c r="AG24" s="68" t="s">
        <v>149</v>
      </c>
      <c r="AH24" s="68" t="s">
        <v>95</v>
      </c>
      <c r="AI24" s="68" t="s">
        <v>97</v>
      </c>
      <c r="AJ24" s="68" t="s">
        <v>150</v>
      </c>
      <c r="AK24" s="68" t="s">
        <v>151</v>
      </c>
      <c r="AL24" s="68" t="s">
        <v>152</v>
      </c>
      <c r="AM24" s="68" t="s">
        <v>153</v>
      </c>
      <c r="AN24" s="68" t="s">
        <v>154</v>
      </c>
      <c r="AO24" s="68" t="s">
        <v>155</v>
      </c>
    </row>
    <row r="25" spans="1:41">
      <c r="B25" s="68" t="s">
        <v>156</v>
      </c>
      <c r="C25" s="68" t="s">
        <v>49</v>
      </c>
      <c r="E25" s="68" t="s">
        <v>157</v>
      </c>
      <c r="K25" s="68" t="s">
        <v>158</v>
      </c>
      <c r="L25" s="68" t="s">
        <v>159</v>
      </c>
      <c r="O25" s="68" t="s">
        <v>160</v>
      </c>
      <c r="R25" s="68" t="s">
        <v>161</v>
      </c>
      <c r="S25" s="68" t="s">
        <v>162</v>
      </c>
      <c r="T25" s="68" t="s">
        <v>163</v>
      </c>
      <c r="U25" s="68" t="s">
        <v>164</v>
      </c>
      <c r="X25" s="68" t="s">
        <v>163</v>
      </c>
      <c r="Y25" s="68" t="s">
        <v>165</v>
      </c>
      <c r="Z25" s="68" t="s">
        <v>166</v>
      </c>
      <c r="AA25" s="68" t="s">
        <v>167</v>
      </c>
      <c r="AB25" s="68" t="s">
        <v>168</v>
      </c>
      <c r="AC25" s="68" t="s">
        <v>169</v>
      </c>
      <c r="AD25" s="68" t="s">
        <v>170</v>
      </c>
      <c r="AE25" s="68" t="s">
        <v>171</v>
      </c>
      <c r="AF25" s="68" t="s">
        <v>172</v>
      </c>
      <c r="AG25" s="68" t="s">
        <v>173</v>
      </c>
    </row>
    <row r="26" spans="1:41">
      <c r="B26" s="68" t="s">
        <v>174</v>
      </c>
      <c r="C26" s="68" t="s">
        <v>50</v>
      </c>
      <c r="E26" s="68" t="s">
        <v>175</v>
      </c>
      <c r="K26" s="68" t="s">
        <v>176</v>
      </c>
      <c r="L26" s="68" t="s">
        <v>177</v>
      </c>
      <c r="O26" s="68" t="s">
        <v>178</v>
      </c>
      <c r="R26" s="68" t="s">
        <v>179</v>
      </c>
      <c r="S26" s="68" t="s">
        <v>180</v>
      </c>
      <c r="T26" s="68" t="s">
        <v>181</v>
      </c>
      <c r="U26" s="68" t="s">
        <v>182</v>
      </c>
      <c r="X26" s="68" t="s">
        <v>181</v>
      </c>
      <c r="Y26" s="68" t="s">
        <v>183</v>
      </c>
      <c r="Z26" s="68" t="s">
        <v>184</v>
      </c>
      <c r="AA26" s="68" t="s">
        <v>185</v>
      </c>
      <c r="AB26" s="68" t="s">
        <v>186</v>
      </c>
      <c r="AC26" s="68" t="s">
        <v>187</v>
      </c>
      <c r="AD26" s="68" t="s">
        <v>188</v>
      </c>
      <c r="AE26" s="68" t="s">
        <v>189</v>
      </c>
      <c r="AF26" s="68" t="s">
        <v>190</v>
      </c>
      <c r="AG26" s="68" t="s">
        <v>191</v>
      </c>
    </row>
    <row r="28" spans="1:41">
      <c r="AB28" s="68" t="s">
        <v>192</v>
      </c>
      <c r="AC28" s="68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CF2F-FF16-4E5D-BC5F-ED6A8179C04A}">
  <dimension ref="A1:E26"/>
  <sheetViews>
    <sheetView workbookViewId="0"/>
  </sheetViews>
  <sheetFormatPr defaultRowHeight="15"/>
  <sheetData>
    <row r="1" spans="1:5">
      <c r="A1" s="68" t="s">
        <v>199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202</v>
      </c>
    </row>
    <row r="4" spans="1:5">
      <c r="A4" s="68" t="s">
        <v>0</v>
      </c>
      <c r="B4" s="68" t="s">
        <v>6</v>
      </c>
      <c r="C4" s="68" t="s">
        <v>203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195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2025-05-06T05:33:16Z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