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1D591590-B556-4854-A4D3-0FA2CA27ECC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J24" i="2"/>
  <c r="AK24" i="2"/>
  <c r="AL24" i="2"/>
  <c r="E25" i="2"/>
  <c r="K25" i="2"/>
  <c r="L25" i="2"/>
  <c r="M25" i="2"/>
  <c r="N25" i="2"/>
  <c r="O25" i="2"/>
  <c r="P25" i="2"/>
  <c r="Q25" i="2"/>
  <c r="S25" i="2"/>
  <c r="T25" i="2"/>
  <c r="V25" i="2"/>
  <c r="W25" i="2"/>
  <c r="X25" i="2"/>
  <c r="Y25" i="2"/>
  <c r="Z25" i="2"/>
  <c r="AA25" i="2"/>
  <c r="AB25" i="2"/>
  <c r="E26" i="2"/>
  <c r="K26" i="2"/>
  <c r="L26" i="2"/>
  <c r="M26" i="2"/>
  <c r="N26" i="2"/>
  <c r="O26" i="2"/>
  <c r="P26" i="2"/>
  <c r="Q26" i="2"/>
  <c r="S26" i="2"/>
  <c r="T26" i="2"/>
  <c r="V26" i="2"/>
  <c r="W26" i="2"/>
  <c r="AB26" i="2" s="1"/>
  <c r="X26" i="2"/>
  <c r="Y26" i="2"/>
  <c r="Z26" i="2"/>
  <c r="AA26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6" i="2"/>
  <c r="D6" i="2"/>
  <c r="D4" i="2"/>
  <c r="E4" i="2" s="1"/>
  <c r="D5" i="2"/>
  <c r="I6" i="2"/>
  <c r="I5" i="2"/>
  <c r="E5" i="2" l="1"/>
  <c r="E6" i="2"/>
  <c r="B24" i="2"/>
</calcChain>
</file>

<file path=xl/sharedStrings.xml><?xml version="1.0" encoding="utf-8"?>
<sst xmlns="http://schemas.openxmlformats.org/spreadsheetml/2006/main" count="828" uniqueCount="180">
  <si>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</si>
  <si>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</si>
  <si>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</si>
  <si>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</si>
  <si>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</si>
  <si>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</si>
  <si>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</si>
  <si>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</si>
  <si>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</si>
  <si>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</si>
  <si>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</si>
  <si>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</si>
  <si>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</si>
  <si>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</si>
  <si>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</si>
  <si>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</si>
  <si>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</si>
  <si>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</si>
  <si>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</si>
  <si>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</si>
  <si>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</si>
  <si>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</si>
  <si>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</si>
  <si>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</si>
  <si>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</si>
  <si>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</si>
  <si>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</si>
  <si>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</si>
  <si>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</si>
  <si>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</si>
  <si>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</si>
  <si>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</si>
  <si>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</si>
  <si>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</si>
  <si>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</si>
  <si>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</si>
  <si>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</si>
  <si>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</si>
  <si>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</si>
  <si>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</si>
  <si>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</si>
  <si>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</si>
  <si>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</si>
  <si>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</si>
  <si>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</si>
  <si>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</si>
  <si>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</si>
  <si>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</si>
  <si>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</si>
  <si>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</si>
  <si>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</si>
  <si>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</si>
  <si>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</si>
  <si>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</si>
  <si>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</si>
  <si>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</si>
  <si>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</si>
  <si>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</si>
  <si>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</si>
  <si>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</si>
  <si>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</si>
  <si>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</si>
  <si>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</si>
  <si>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</si>
  <si>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</si>
  <si>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</si>
  <si>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</si>
  <si>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</si>
  <si>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</si>
  <si>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</si>
  <si>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</si>
  <si>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</si>
  <si>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</si>
  <si>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</si>
  <si>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</si>
  <si>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</si>
  <si>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</si>
  <si>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</si>
  <si>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</si>
  <si>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</si>
  <si>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</si>
  <si>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</si>
  <si>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</si>
  <si>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</si>
  <si>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</si>
  <si>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</si>
  <si>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</si>
  <si>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</si>
  <si>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</si>
  <si>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</si>
  <si>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</si>
  <si>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</si>
  <si>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</si>
  <si>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</si>
  <si>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</si>
  <si>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</si>
  <si>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</si>
  <si>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</si>
  <si>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</si>
  <si>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</si>
  <si>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</si>
  <si>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</si>
  <si>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</si>
  <si>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</si>
  <si>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</si>
  <si>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</si>
  <si>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</si>
  <si>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</si>
  <si>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</si>
  <si>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</si>
  <si>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</si>
  <si>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</si>
  <si>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</si>
  <si>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</si>
  <si>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</si>
  <si>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</si>
  <si>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</si>
  <si>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</si>
  <si>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</si>
  <si>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</si>
  <si>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</si>
  <si>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</si>
  <si>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</si>
  <si>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</si>
  <si>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</si>
  <si>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</si>
  <si>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</si>
  <si>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</si>
  <si>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</si>
  <si>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</si>
  <si>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</si>
  <si>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</si>
  <si>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</si>
  <si>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</si>
  <si>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</si>
  <si>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</si>
  <si>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</si>
  <si>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</si>
  <si>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</si>
  <si>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</si>
  <si>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</si>
  <si>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</si>
  <si>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</si>
  <si>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</si>
  <si>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</si>
  <si>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</si>
  <si>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</si>
  <si>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</si>
  <si>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</si>
  <si>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</si>
  <si>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</si>
  <si>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</si>
  <si>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</si>
  <si>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</si>
  <si>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</si>
  <si>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</si>
  <si>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</si>
  <si>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</si>
  <si>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</si>
  <si>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</si>
  <si>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</si>
  <si>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</si>
  <si>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</si>
  <si>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</si>
  <si>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</si>
  <si>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</si>
  <si>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Auto+Hide+HideSheet+Formulas=Sheet5,Sheet1,Sheet2</t>
  </si>
  <si>
    <t>Auto+Hide+HideSheet+Formulas=Sheet5,Sheet1,Sheet2+FormulasOnly</t>
  </si>
  <si>
    <t>Auto+Hide+Values+Formulas=Sheet6,Sheet3,Sheet4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</si>
  <si>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</si>
  <si>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</si>
  <si>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</si>
  <si>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</si>
  <si>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</si>
  <si>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</si>
  <si>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</si>
  <si>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</si>
  <si>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="01/02/2025"</t>
  </si>
  <si>
    <t>="28/02/2025"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</si>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</sst>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166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"01/02/2025"</f>
        <v>01/02/2025</v>
      </c>
    </row>
    <row r="4" spans="1:5">
      <c r="A4" s="1" t="s">
        <v>0</v>
      </c>
      <c r="B4" s="4" t="s">
        <v>6</v>
      </c>
      <c r="C4" s="5" t="str">
        <f>"28/02/2025"</f>
        <v>28/02/2025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01/Feb/2025..28/Feb/2025</v>
      </c>
    </row>
    <row r="9" spans="1:5">
      <c r="A9" s="1" t="s">
        <v>9</v>
      </c>
      <c r="C9" s="3" t="str">
        <f>TEXT($C$3,"yyyyMMdd") &amp; ".." &amp; TEXT($C$4,"yyyyMMdd")</f>
        <v>20250201..20250228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3"/>
  <sheetViews>
    <sheetView tabSelected="1" topLeftCell="K19" zoomScale="92" zoomScaleNormal="92" workbookViewId="0">
      <selection activeCell="AA33" sqref="AA3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23.85546875" style="4" customWidth="1"/>
    <col min="35" max="35" width="26" style="4" customWidth="1"/>
    <col min="36" max="36" width="11.42578125" style="4" customWidth="1"/>
    <col min="37" max="16384" width="9.28515625" style="4"/>
  </cols>
  <sheetData>
    <row r="1" spans="1:31" s="1" customFormat="1" hidden="1">
      <c r="A1" s="1" t="s">
        <v>168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20250201..20250228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170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37" t="s">
        <v>68</v>
      </c>
      <c r="AJ23" s="37" t="s">
        <v>69</v>
      </c>
      <c r="AK23" s="37" t="s">
        <v>70</v>
      </c>
      <c r="AL23" s="33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"""UICACS"","""",""SQL="",""2=DOCNUM"",""33037948"",""14=CUSTREF"",""6725000179"",""14=U_CUSTREF"",""6725000179"",""15=DOCDATE"",""14/2/2025"",""15=TAXDATE"",""14/2/2025"",""14=CARDCODE"",""CI1256-SGD"",""14=CARDNAME"",""SINGAPORE HEALTH SERVICES PTE LTD"",""14=ITEMCODE"",""MSEP2-27495GLP"",""1"&amp;"4=ITEMNAME"",""MS PROJECT 2024 SLNG"",""10=QUANTITY"",""2.000000"",""14=U_PONO"",""955240"",""15=U_PODATE"",""13/2/2025"",""10=U_TLINTCOS"",""0.000000"",""2=SLPCODE"",""132"",""14=SLPNAME"",""E0001-CS"",""14=MEMO"",""WENDY KUM CHIOU SZE"",""14=CONTACTNAME"",""FINANCE DEPARTMENT"",""10=LINET"&amp;"OTAL"",""1234.000000"",""14=U_ENR"","""",""14=U_MSENR"",""S7138270"",""14=U_MSPCN"",""A8AA53F5"",""14=ADDRESS2"",""KOH GUAN CHEW_x000D_SINGAPORE HEALTH SERVICES PTE LTD FD&amp; I OFFICE, SINGHEALTH TOWER LEVEL 11 SINGAPORE_x000D_KOH GUAN CHEW_x000D_TEL: 82337267_x000D_FAX: _x000D_EMAIL: koh.guan.chew@singh"&amp;"ealth.com.sg"""</f>
        <v>"UICACS","","SQL=","2=DOCNUM","33037948","14=CUSTREF","6725000179","14=U_CUSTREF","6725000179","15=DOCDATE","14/2/2025","15=TAXDATE","14/2/2025","14=CARDCODE","CI1256-SGD","14=CARDNAME","SINGAPORE HEALTH SERVICES PTE LTD","14=ITEMCODE","MSEP2-27495GLP","14=ITEMNAME","MS PROJECT 2024 SLNG","10=QUANTITY","2.000000","14=U_PONO","955240","15=U_PODATE","13/2/2025","10=U_TLINTCOS","0.000000","2=SLPCODE","132","14=SLPNAME","E0001-CS","14=MEMO","WENDY KUM CHIOU SZE","14=CONTACTNAME","FINANCE DEPARTMENT","10=LINETOTAL","1234.000000","14=U_ENR","","14=U_MSENR","S7138270","14=U_MSPCN","A8AA53F5","14=ADDRESS2","KOH GUAN CHEW_x000D_SINGAPORE HEALTH SERVICES PTE LTD FD&amp; I OFFICE, SINGHEALTH TOWER LEVEL 11 SINGAPORE_x000D_KOH GUAN CHEW_x000D_TEL: 82337267_x000D_FAX: _x000D_EMAIL: koh.guan.chew@singhealth.com.sg"</v>
      </c>
      <c r="K24" s="19">
        <f>MONTH(N24)</f>
        <v>2</v>
      </c>
      <c r="L24" s="19">
        <f>YEAR(N24)</f>
        <v>2025</v>
      </c>
      <c r="M24" s="4">
        <v>33037948</v>
      </c>
      <c r="N24" s="30">
        <v>45702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"6725000179"</f>
        <v>6725000179</v>
      </c>
      <c r="U24" s="40" t="str">
        <f>"955240"</f>
        <v>955240</v>
      </c>
      <c r="V24" s="40">
        <v>45701</v>
      </c>
      <c r="W24" s="40">
        <v>45702</v>
      </c>
      <c r="X24" s="41">
        <f>SUM(N24-V24)</f>
        <v>1</v>
      </c>
      <c r="Y24" s="42" t="str">
        <f>"MSEP2-27495GLP"</f>
        <v>MSEP2-27495GLP</v>
      </c>
      <c r="Z24" s="42" t="str">
        <f>"MS PROJECT 2024 SLNG"</f>
        <v>MS PROJECT 2024 SLNG</v>
      </c>
      <c r="AA24" s="42" t="str">
        <f>"WENDY KUM CHIOU SZE"</f>
        <v>WENDY KUM CHIOU SZE</v>
      </c>
      <c r="AB24" s="41">
        <v>2</v>
      </c>
      <c r="AC24" s="30" t="s">
        <v>72</v>
      </c>
      <c r="AD24" s="43" t="str">
        <f>"KOH GUAN CHEW_x000D_SINGAPORE HEALTH SERVICES PTE LTD FD&amp; I OFFICE, SINGHEALTH TOWER LEVEL 11 SINGAPORE_x000D_KOH GUAN CHEW_x000D_TEL: 82337267_x000D_FAX: _x000D_EMAIL: koh.guan.chew@singhealth.com.sg"</f>
        <v>KOH GUAN CHEW_x000D_SINGAPORE HEALTH SERVICES PTE LTD FD&amp; I OFFICE, SINGHEALTH TOWER LEVEL 11 SINGAPORE_x000D_KOH GUAN CHEW_x000D_TEL: 82337267_x000D_FAX: _x000D_EMAIL: koh.guan.chew@singhealth.com.sg</v>
      </c>
      <c r="AE24" s="44" t="s">
        <v>73</v>
      </c>
      <c r="AF24" s="44" t="s">
        <v>74</v>
      </c>
      <c r="AG24" s="3" t="str">
        <f>"MSEP2-27495GLP"</f>
        <v>MSEP2-27495GLP</v>
      </c>
      <c r="AH24" s="3" t="str">
        <f>"MS PROJECT 2024 SLNG"</f>
        <v>MS PROJECT 2024 SLNG</v>
      </c>
      <c r="AI24" s="3" t="s">
        <v>179</v>
      </c>
      <c r="AJ24" s="19" t="str">
        <f>"-"</f>
        <v>-</v>
      </c>
      <c r="AK24" s="19" t="str">
        <f>"-"</f>
        <v>-</v>
      </c>
      <c r="AL24" s="19" t="str">
        <f>"-"</f>
        <v>-</v>
      </c>
    </row>
    <row r="25" spans="1:42" hidden="1">
      <c r="B25" s="1" t="str">
        <f>IF(K25="","Hide","Show")</f>
        <v>Hide</v>
      </c>
      <c r="C25" s="4" t="s">
        <v>44</v>
      </c>
      <c r="E25" s="11" t="str">
        <f>""</f>
        <v/>
      </c>
      <c r="K25" s="4" t="str">
        <f>""</f>
        <v/>
      </c>
      <c r="L25" s="30" t="str">
        <f>""</f>
        <v/>
      </c>
      <c r="M25" s="4" t="str">
        <f>""</f>
        <v/>
      </c>
      <c r="N25" s="4" t="str">
        <f>""</f>
        <v/>
      </c>
      <c r="O25" s="4" t="str">
        <f>""</f>
        <v/>
      </c>
      <c r="P25" s="4" t="str">
        <f>""</f>
        <v/>
      </c>
      <c r="Q25" s="3" t="str">
        <f>""</f>
        <v/>
      </c>
      <c r="R25" s="5"/>
      <c r="S25" s="4" t="str">
        <f>""</f>
        <v/>
      </c>
      <c r="T25" s="4" t="str">
        <f>""</f>
        <v/>
      </c>
      <c r="V25" s="4" t="str">
        <f>""</f>
        <v/>
      </c>
      <c r="W25" s="17" t="str">
        <f>""</f>
        <v/>
      </c>
      <c r="X25" s="4" t="str">
        <f>""</f>
        <v/>
      </c>
      <c r="Y25" s="16" t="str">
        <f>""</f>
        <v/>
      </c>
      <c r="Z25" s="5" t="str">
        <f>""</f>
        <v/>
      </c>
      <c r="AA25" s="4" t="str">
        <f>""</f>
        <v/>
      </c>
      <c r="AB25" s="44">
        <f>IFERROR(#REF!/W25,0)</f>
        <v>0</v>
      </c>
    </row>
    <row r="26" spans="1:42" hidden="1">
      <c r="B26" s="1" t="str">
        <f>IF(K26="","Hide","Show")</f>
        <v>Hide</v>
      </c>
      <c r="C26" s="4" t="s">
        <v>45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4">
        <f>IFERROR(#REF!/W26,0)</f>
        <v>0</v>
      </c>
    </row>
    <row r="27" spans="1:42">
      <c r="AB27" s="31"/>
    </row>
    <row r="28" spans="1:42">
      <c r="AF28" s="14"/>
    </row>
    <row r="29" spans="1:42">
      <c r="AM29" s="14"/>
    </row>
    <row r="30" spans="1:42">
      <c r="AN30" s="14"/>
    </row>
    <row r="31" spans="1:42">
      <c r="AO31" s="14"/>
    </row>
    <row r="32" spans="1:42">
      <c r="AP32" s="14"/>
    </row>
    <row r="33" spans="43:43">
      <c r="AQ33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177</v>
      </c>
    </row>
    <row r="4" spans="1:5">
      <c r="A4" s="46" t="s">
        <v>0</v>
      </c>
      <c r="B4" s="46" t="s">
        <v>6</v>
      </c>
      <c r="C4" s="46" t="s">
        <v>178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177</v>
      </c>
    </row>
    <row r="4" spans="1:5">
      <c r="A4" s="46" t="s">
        <v>0</v>
      </c>
      <c r="B4" s="46" t="s">
        <v>6</v>
      </c>
      <c r="C4" s="46" t="s">
        <v>178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170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171</v>
      </c>
      <c r="V24" s="46" t="s">
        <v>115</v>
      </c>
      <c r="W24" s="46" t="s">
        <v>116</v>
      </c>
      <c r="X24" s="46" t="s">
        <v>172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173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174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175</v>
      </c>
      <c r="AC26" s="46" t="s">
        <v>163</v>
      </c>
    </row>
    <row r="28" spans="1:42">
      <c r="AB28" s="46" t="s">
        <v>164</v>
      </c>
      <c r="AC28" s="46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170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171</v>
      </c>
      <c r="V24" s="46" t="s">
        <v>115</v>
      </c>
      <c r="W24" s="46" t="s">
        <v>116</v>
      </c>
      <c r="X24" s="46" t="s">
        <v>172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173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174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175</v>
      </c>
      <c r="AC26" s="46" t="s">
        <v>163</v>
      </c>
    </row>
    <row r="28" spans="1:42">
      <c r="AB28" s="46" t="s">
        <v>164</v>
      </c>
      <c r="AC28" s="4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A5E1-3039-4289-AAAE-033C5DF88A38}">
  <dimension ref="A1:E30"/>
  <sheetViews>
    <sheetView workbookViewId="0"/>
  </sheetViews>
  <sheetFormatPr defaultRowHeight="15"/>
  <sheetData>
    <row r="1" spans="1:5">
      <c r="A1" s="46" t="s">
        <v>167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177</v>
      </c>
    </row>
    <row r="4" spans="1:5">
      <c r="A4" s="46" t="s">
        <v>0</v>
      </c>
      <c r="B4" s="46" t="s">
        <v>6</v>
      </c>
      <c r="C4" s="46" t="s">
        <v>178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69AF-891C-479F-BCB0-9929AD7C96B0}">
  <dimension ref="A1:AP28"/>
  <sheetViews>
    <sheetView workbookViewId="0"/>
  </sheetViews>
  <sheetFormatPr defaultRowHeight="15"/>
  <sheetData>
    <row r="1" spans="1:35">
      <c r="A1" s="46" t="s">
        <v>169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170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171</v>
      </c>
      <c r="V24" s="46" t="s">
        <v>115</v>
      </c>
      <c r="W24" s="46" t="s">
        <v>116</v>
      </c>
      <c r="X24" s="46" t="s">
        <v>172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173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174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175</v>
      </c>
      <c r="AC26" s="46" t="s">
        <v>163</v>
      </c>
    </row>
    <row r="28" spans="1:42">
      <c r="AB28" s="46" t="s">
        <v>164</v>
      </c>
      <c r="AC28" s="46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2025-03-04T10:02:03Z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