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A3440405-6606-40AC-A6C2-B405200B84D9}" xr6:coauthVersionLast="47" xr6:coauthVersionMax="47" xr10:uidLastSave="{00000000-0000-0000-0000-000000000000}"/>
  <bookViews>
    <workbookView xWindow="-120" yWindow="-120" windowWidth="29040" windowHeight="15840" xr2:uid="{95D9B8A1-0E0A-4FD6-97ED-0841E688F7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AD7" i="1"/>
  <c r="Z7" i="1"/>
  <c r="Y7" i="1"/>
  <c r="V7" i="1"/>
  <c r="T7" i="1"/>
  <c r="R7" i="1"/>
  <c r="Q7" i="1"/>
  <c r="P7" i="1"/>
  <c r="J7" i="1"/>
  <c r="I7" i="1"/>
  <c r="G7" i="1"/>
  <c r="F7" i="1"/>
  <c r="C7" i="1"/>
  <c r="B7" i="1"/>
  <c r="J3" i="1"/>
  <c r="L4" i="1" l="1"/>
  <c r="L3" i="1"/>
  <c r="K6" i="1"/>
  <c r="K5" i="1"/>
  <c r="K4" i="1"/>
  <c r="K3" i="1"/>
  <c r="Z6" i="1" l="1"/>
  <c r="Y6" i="1"/>
  <c r="V6" i="1"/>
  <c r="T6" i="1"/>
  <c r="R6" i="1"/>
  <c r="Q6" i="1"/>
  <c r="P6" i="1"/>
  <c r="J6" i="1"/>
  <c r="I6" i="1"/>
  <c r="G6" i="1"/>
  <c r="F6" i="1"/>
  <c r="C6" i="1"/>
  <c r="B6" i="1"/>
  <c r="Z5" i="1"/>
  <c r="Y5" i="1"/>
  <c r="V5" i="1"/>
  <c r="T5" i="1"/>
  <c r="R5" i="1"/>
  <c r="Q5" i="1"/>
  <c r="P5" i="1"/>
  <c r="J5" i="1"/>
  <c r="I5" i="1"/>
  <c r="G5" i="1"/>
  <c r="F5" i="1"/>
  <c r="C5" i="1"/>
  <c r="B5" i="1"/>
  <c r="Z4" i="1"/>
  <c r="Y4" i="1"/>
  <c r="V4" i="1"/>
  <c r="T4" i="1"/>
  <c r="R4" i="1"/>
  <c r="Q4" i="1"/>
  <c r="P4" i="1"/>
  <c r="J4" i="1"/>
  <c r="I4" i="1"/>
  <c r="G4" i="1"/>
  <c r="F4" i="1"/>
  <c r="C4" i="1"/>
  <c r="B4" i="1"/>
  <c r="Z3" i="1"/>
  <c r="Y3" i="1"/>
  <c r="V3" i="1"/>
  <c r="T3" i="1"/>
  <c r="R3" i="1"/>
  <c r="Q3" i="1"/>
  <c r="P3" i="1"/>
  <c r="I3" i="1"/>
  <c r="G3" i="1"/>
  <c r="F3" i="1"/>
  <c r="C3" i="1"/>
  <c r="B3" i="1"/>
</calcChain>
</file>

<file path=xl/sharedStrings.xml><?xml version="1.0" encoding="utf-8"?>
<sst xmlns="http://schemas.openxmlformats.org/spreadsheetml/2006/main" count="50" uniqueCount="37">
  <si>
    <t>DocNum</t>
  </si>
  <si>
    <t>CardCode</t>
  </si>
  <si>
    <t>Name</t>
  </si>
  <si>
    <t>DocDate</t>
  </si>
  <si>
    <t>Description</t>
  </si>
  <si>
    <t>Quantity</t>
  </si>
  <si>
    <t>Month</t>
  </si>
  <si>
    <t>Year</t>
  </si>
  <si>
    <t>Agreement No</t>
  </si>
  <si>
    <t>Primary Public Cust No</t>
  </si>
  <si>
    <t>Cluster</t>
  </si>
  <si>
    <t>Institution</t>
  </si>
  <si>
    <t>Cust Pur No</t>
  </si>
  <si>
    <t>PO Date</t>
  </si>
  <si>
    <t>Date of License key Emailed</t>
  </si>
  <si>
    <t>Elasped days for delivery</t>
  </si>
  <si>
    <t>Items</t>
  </si>
  <si>
    <t>User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</si>
  <si>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</si>
  <si>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</si>
  <si>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</si>
  <si>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</si>
  <si>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</si>
  <si>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</si>
  <si>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</si>
  <si>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</si>
  <si>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</si>
  <si>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</si>
  <si>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 xml:space="preserve"> </t>
  </si>
  <si>
    <t>UIC</t>
  </si>
  <si>
    <t>Microsoft</t>
  </si>
  <si>
    <t>Software Assurance</t>
  </si>
  <si>
    <t>35 Months PRORATION</t>
  </si>
  <si>
    <t>36 Months PRORATION</t>
  </si>
  <si>
    <t>953856</t>
  </si>
  <si>
    <t>license with SA</t>
  </si>
  <si>
    <t>UIC PO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</si>
</sst>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[$-14809]dd/mm/yyyy;@"/>
    <numFmt numFmtId="165" formatCode="_(* #,##0.00_);_(* \(#,##0.00\);_(* &quot;-&quot;??_);_(@_)"/>
    <numFmt numFmtId="166" formatCode="dd\-mm\-yyyy"/>
    <numFmt numFmtId="167" formatCode="[$-14809]d\ mmm\ 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haroni"/>
      <charset val="177"/>
    </font>
    <font>
      <b/>
      <sz val="12"/>
      <name val="Aharoni"/>
      <charset val="177"/>
    </font>
    <font>
      <b/>
      <u/>
      <sz val="12"/>
      <color rgb="FFFFFFFF"/>
      <name val="Baskerville Old Face"/>
      <family val="1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1111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2" applyFont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165" fontId="0" fillId="0" borderId="0" xfId="1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166" fontId="5" fillId="2" borderId="1" xfId="0" applyNumberFormat="1" applyFont="1" applyFill="1" applyBorder="1" applyAlignment="1">
      <alignment horizontal="left" vertical="center"/>
    </xf>
    <xf numFmtId="40" fontId="5" fillId="2" borderId="1" xfId="0" applyNumberFormat="1" applyFont="1" applyFill="1" applyBorder="1" applyAlignment="1">
      <alignment horizontal="left" vertical="center"/>
    </xf>
    <xf numFmtId="167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/>
    </xf>
    <xf numFmtId="166" fontId="7" fillId="0" borderId="1" xfId="0" applyNumberFormat="1" applyFont="1" applyBorder="1" applyAlignment="1">
      <alignment horizontal="left" vertical="top"/>
    </xf>
    <xf numFmtId="14" fontId="0" fillId="0" borderId="1" xfId="0" applyNumberFormat="1" applyBorder="1" applyAlignment="1">
      <alignment horizontal="left" vertical="center"/>
    </xf>
    <xf numFmtId="167" fontId="0" fillId="0" borderId="1" xfId="0" applyNumberFormat="1" applyBorder="1" applyAlignment="1">
      <alignment horizontal="left" vertical="center"/>
    </xf>
    <xf numFmtId="166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0" xfId="2" applyFont="1" applyAlignment="1">
      <alignment horizontal="left" vertical="top" wrapText="1"/>
    </xf>
    <xf numFmtId="0" fontId="4" fillId="0" borderId="0" xfId="2" applyFont="1" applyAlignment="1">
      <alignment vertical="top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vertical="top"/>
    </xf>
    <xf numFmtId="1" fontId="0" fillId="0" borderId="1" xfId="0" applyNumberFormat="1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166" fontId="7" fillId="0" borderId="1" xfId="0" applyNumberFormat="1" applyFont="1" applyBorder="1" applyAlignment="1">
      <alignment vertical="top"/>
    </xf>
    <xf numFmtId="166" fontId="0" fillId="0" borderId="1" xfId="0" applyNumberFormat="1" applyBorder="1" applyAlignment="1">
      <alignment vertical="top"/>
    </xf>
    <xf numFmtId="15" fontId="0" fillId="0" borderId="1" xfId="0" applyNumberFormat="1" applyBorder="1" applyAlignment="1">
      <alignment horizontal="left" vertical="top"/>
    </xf>
  </cellXfs>
  <cellStyles count="3">
    <cellStyle name="Currency" xfId="1" builtinId="4"/>
    <cellStyle name="Normal" xfId="0" builtinId="0"/>
    <cellStyle name="Normal 2" xfId="2" xr:uid="{E8D16E54-703C-4A00-8581-16EEE015A6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E992-0014-4B39-A323-EE85B3FBADDE}">
  <dimension ref="B1:AE7"/>
  <sheetViews>
    <sheetView tabSelected="1" topLeftCell="H1" workbookViewId="0">
      <selection activeCell="S17" sqref="S17"/>
    </sheetView>
  </sheetViews>
  <sheetFormatPr defaultRowHeight="15" x14ac:dyDescent="0.25"/>
  <cols>
    <col min="1" max="1" width="0" hidden="1" customWidth="1"/>
    <col min="2" max="2" width="9.5703125" style="19" bestFit="1" customWidth="1"/>
    <col min="3" max="3" width="12.140625" style="19" bestFit="1" customWidth="1"/>
    <col min="4" max="4" width="17.5703125" customWidth="1"/>
    <col min="5" max="5" width="13.42578125" bestFit="1" customWidth="1"/>
    <col min="6" max="6" width="16.28515625" style="19" customWidth="1"/>
    <col min="7" max="7" width="13.7109375" style="19" customWidth="1"/>
    <col min="8" max="8" width="10.5703125" style="19" customWidth="1"/>
    <col min="9" max="9" width="14.140625" style="19" customWidth="1"/>
    <col min="10" max="10" width="21.42578125" style="19" customWidth="1"/>
    <col min="11" max="11" width="12.42578125" style="19" customWidth="1"/>
    <col min="12" max="12" width="15.140625" style="19" customWidth="1"/>
    <col min="13" max="13" width="16.42578125" style="19" customWidth="1"/>
    <col min="14" max="14" width="21.5703125" style="19" bestFit="1" customWidth="1"/>
    <col min="15" max="15" width="7.85546875" style="19" customWidth="1"/>
    <col min="16" max="17" width="14.85546875" style="19" bestFit="1" customWidth="1"/>
    <col min="18" max="18" width="17.28515625" style="19" customWidth="1"/>
    <col min="19" max="21" width="9.140625" style="19"/>
    <col min="22" max="22" width="67.28515625" style="19" customWidth="1"/>
    <col min="23" max="23" width="13.7109375" style="19" customWidth="1"/>
    <col min="24" max="24" width="15.140625" style="19" customWidth="1"/>
    <col min="25" max="25" width="18.85546875" style="19" customWidth="1"/>
    <col min="26" max="26" width="52.7109375" style="19" customWidth="1"/>
    <col min="27" max="27" width="24.5703125" style="19" customWidth="1"/>
    <col min="28" max="28" width="16.7109375" style="19" customWidth="1"/>
    <col min="29" max="29" width="20.42578125" style="19" customWidth="1"/>
    <col min="30" max="30" width="12.28515625" style="19" customWidth="1"/>
  </cols>
  <sheetData>
    <row r="1" spans="2:31" ht="18.75" x14ac:dyDescent="0.25">
      <c r="B1" s="21"/>
      <c r="C1" s="1"/>
      <c r="D1" s="22"/>
      <c r="E1" s="2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6"/>
      <c r="AA1" s="6"/>
      <c r="AB1" s="7"/>
      <c r="AC1" s="7"/>
      <c r="AD1" s="7"/>
    </row>
    <row r="2" spans="2:31" ht="30" customHeight="1" x14ac:dyDescent="0.25">
      <c r="B2" s="2" t="s">
        <v>6</v>
      </c>
      <c r="C2" s="2" t="s">
        <v>7</v>
      </c>
      <c r="D2" s="23" t="s">
        <v>0</v>
      </c>
      <c r="E2" s="23" t="s">
        <v>3</v>
      </c>
      <c r="F2" s="8" t="s">
        <v>8</v>
      </c>
      <c r="G2" s="2" t="s">
        <v>9</v>
      </c>
      <c r="H2" s="2" t="s">
        <v>10</v>
      </c>
      <c r="I2" s="2" t="s">
        <v>1</v>
      </c>
      <c r="J2" s="2" t="s">
        <v>11</v>
      </c>
      <c r="K2" s="2" t="s">
        <v>12</v>
      </c>
      <c r="L2" s="2" t="s">
        <v>36</v>
      </c>
      <c r="M2" s="2" t="s">
        <v>13</v>
      </c>
      <c r="N2" s="2" t="s">
        <v>14</v>
      </c>
      <c r="O2" s="3" t="s">
        <v>15</v>
      </c>
      <c r="P2" s="3" t="s">
        <v>16</v>
      </c>
      <c r="Q2" s="9" t="s">
        <v>4</v>
      </c>
      <c r="R2" s="9" t="s">
        <v>2</v>
      </c>
      <c r="S2" s="2" t="s">
        <v>5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2:31" x14ac:dyDescent="0.25">
      <c r="B3" s="4">
        <f>MONTH(E3)</f>
        <v>11</v>
      </c>
      <c r="C3" s="4">
        <f>YEAR(E3)</f>
        <v>2024</v>
      </c>
      <c r="D3" s="24">
        <v>33037229</v>
      </c>
      <c r="E3" s="25">
        <v>45625</v>
      </c>
      <c r="F3" s="4" t="str">
        <f>"S7138270"</f>
        <v>S7138270</v>
      </c>
      <c r="G3" s="4" t="str">
        <f>"AB57EDFE"</f>
        <v>AB57EDFE</v>
      </c>
      <c r="H3" s="4" t="s">
        <v>28</v>
      </c>
      <c r="I3" s="4" t="str">
        <f>"CI0099-SGD"</f>
        <v>CI0099-SGD</v>
      </c>
      <c r="J3" s="4" t="str">
        <f>"SYNAPXE PTE. LTD."</f>
        <v>SYNAPXE PTE. LTD.</v>
      </c>
      <c r="K3" s="14" t="str">
        <f>"8100000638"</f>
        <v>8100000638</v>
      </c>
      <c r="L3" s="14" t="str">
        <f>"953975"</f>
        <v>953975</v>
      </c>
      <c r="M3" s="15">
        <v>45624</v>
      </c>
      <c r="N3" s="15">
        <v>45625</v>
      </c>
      <c r="O3" s="11">
        <v>1</v>
      </c>
      <c r="P3" s="12" t="str">
        <f>"MS9EA-00267GLP"</f>
        <v>MS9EA-00267GLP</v>
      </c>
      <c r="Q3" s="12" t="str">
        <f>"MS WIN SERVER DC CORE SLNG LSA 2L"</f>
        <v>MS WIN SERVER DC CORE SLNG LSA 2L</v>
      </c>
      <c r="R3" s="12" t="str">
        <f>"MELIZA MARQUEZ"</f>
        <v>MELIZA MARQUEZ</v>
      </c>
      <c r="S3" s="5">
        <v>196</v>
      </c>
      <c r="T3" s="12" t="str">
        <f>"E-INVOICE(AP DIRECT)"</f>
        <v>E-INVOICE(AP DIRECT)</v>
      </c>
      <c r="U3" s="16" t="s">
        <v>29</v>
      </c>
      <c r="V3" s="13" t="str">
        <f>"SYNAPXE PTE. LTD ( 1 North Buona Vista Link)_x000D_ 1 North Buona Vista Link, #05-01 Elementum  SINGAPORE 139691_x000D_TIEW BOON HUAN_x000D_TEL: 1800-796-2793_x000D_FAX: _x000D_EMAIL: tiew.boon.huan@synapxe.sg"</f>
        <v>SYNAPXE PTE. LTD ( 1 North Buona Vista Link)_x000D_ 1 North Buona Vista Link, #05-01 Elementum  SINGAPORE 139691_x000D_TIEW BOON HUAN_x000D_TEL: 1800-796-2793_x000D_FAX: _x000D_EMAIL: tiew.boon.huan@synapxe.sg</v>
      </c>
      <c r="W3" s="16"/>
      <c r="X3" s="16" t="s">
        <v>30</v>
      </c>
      <c r="Y3" s="4" t="str">
        <f>"MS9EA-00267GLP"</f>
        <v>MS9EA-00267GLP</v>
      </c>
      <c r="Z3" s="4" t="str">
        <f>"MS WIN SERVER DC CORE SLNG LSA 2L"</f>
        <v>MS WIN SERVER DC CORE SLNG LSA 2L</v>
      </c>
      <c r="AA3" s="4" t="s">
        <v>32</v>
      </c>
      <c r="AB3" s="10">
        <v>45627</v>
      </c>
      <c r="AC3" s="10">
        <v>46691</v>
      </c>
      <c r="AD3" s="20" t="s">
        <v>31</v>
      </c>
    </row>
    <row r="4" spans="2:31" x14ac:dyDescent="0.25">
      <c r="B4" s="4">
        <f>MONTH(E4)</f>
        <v>11</v>
      </c>
      <c r="C4" s="4">
        <f>YEAR(E4)</f>
        <v>2024</v>
      </c>
      <c r="D4" s="24">
        <v>33037229</v>
      </c>
      <c r="E4" s="25">
        <v>45625</v>
      </c>
      <c r="F4" s="4" t="str">
        <f>"S7138270"</f>
        <v>S7138270</v>
      </c>
      <c r="G4" s="4" t="str">
        <f>"AB57EDFE"</f>
        <v>AB57EDFE</v>
      </c>
      <c r="H4" s="17"/>
      <c r="I4" s="4" t="str">
        <f>"CI0099-SGD"</f>
        <v>CI0099-SGD</v>
      </c>
      <c r="J4" s="4" t="str">
        <f>"SYNAPXE PTE. LTD."</f>
        <v>SYNAPXE PTE. LTD.</v>
      </c>
      <c r="K4" s="14" t="str">
        <f>"8100000638"</f>
        <v>8100000638</v>
      </c>
      <c r="L4" s="14" t="str">
        <f>"953975"</f>
        <v>953975</v>
      </c>
      <c r="M4" s="15">
        <v>45624</v>
      </c>
      <c r="N4" s="15">
        <v>45625</v>
      </c>
      <c r="O4" s="11">
        <v>1</v>
      </c>
      <c r="P4" s="12" t="str">
        <f>"MS6VC-01288GLP"</f>
        <v>MS6VC-01288GLP</v>
      </c>
      <c r="Q4" s="12" t="str">
        <f>"MS WIN REMOTE DESKTOP SERVICES CAL SLNG LSA UCAL"</f>
        <v>MS WIN REMOTE DESKTOP SERVICES CAL SLNG LSA UCAL</v>
      </c>
      <c r="R4" s="12" t="str">
        <f>"MELIZA MARQUEZ"</f>
        <v>MELIZA MARQUEZ</v>
      </c>
      <c r="S4" s="5">
        <v>20</v>
      </c>
      <c r="T4" s="12" t="str">
        <f>"E-INVOICE(AP DIRECT)"</f>
        <v>E-INVOICE(AP DIRECT)</v>
      </c>
      <c r="U4" s="16" t="s">
        <v>29</v>
      </c>
      <c r="V4" s="13" t="str">
        <f>"SYNAPXE PTE. LTD ( 1 North Buona Vista Link)_x000D_ 1 North Buona Vista Link, #05-01 Elementum  SINGAPORE 139691_x000D_TIEW BOON HUAN_x000D_TEL: 1800-796-2793_x000D_FAX: _x000D_EMAIL: tiew.boon.huan@synapxe.sg"</f>
        <v>SYNAPXE PTE. LTD ( 1 North Buona Vista Link)_x000D_ 1 North Buona Vista Link, #05-01 Elementum  SINGAPORE 139691_x000D_TIEW BOON HUAN_x000D_TEL: 1800-796-2793_x000D_FAX: _x000D_EMAIL: tiew.boon.huan@synapxe.sg</v>
      </c>
      <c r="W4" s="16"/>
      <c r="X4" s="16" t="s">
        <v>30</v>
      </c>
      <c r="Y4" s="4" t="str">
        <f>"MS6VC-01288GLP"</f>
        <v>MS6VC-01288GLP</v>
      </c>
      <c r="Z4" s="4" t="str">
        <f>"MS WIN REMOTE DESKTOP SERVICES CAL SLNG LSA UCAL"</f>
        <v>MS WIN REMOTE DESKTOP SERVICES CAL SLNG LSA UCAL</v>
      </c>
      <c r="AA4" s="4" t="s">
        <v>32</v>
      </c>
      <c r="AB4" s="10">
        <v>45627</v>
      </c>
      <c r="AC4" s="10">
        <v>46691</v>
      </c>
      <c r="AD4" s="20" t="s">
        <v>31</v>
      </c>
    </row>
    <row r="5" spans="2:31" x14ac:dyDescent="0.25">
      <c r="B5" s="4">
        <f>MONTH(E5)</f>
        <v>11</v>
      </c>
      <c r="C5" s="4">
        <f>YEAR(E5)</f>
        <v>2024</v>
      </c>
      <c r="D5" s="24">
        <v>33037240</v>
      </c>
      <c r="E5" s="25">
        <v>45625</v>
      </c>
      <c r="F5" s="4" t="str">
        <f>"S7138270"</f>
        <v>S7138270</v>
      </c>
      <c r="G5" s="4" t="str">
        <f>"BB5B28CB"</f>
        <v>BB5B28CB</v>
      </c>
      <c r="H5" s="17"/>
      <c r="I5" s="4" t="str">
        <f>"CI0099-SGD"</f>
        <v>CI0099-SGD</v>
      </c>
      <c r="J5" s="4" t="str">
        <f>"SYNAPXE PTE. LTD."</f>
        <v>SYNAPXE PTE. LTD.</v>
      </c>
      <c r="K5" s="14" t="str">
        <f>"8100000639"</f>
        <v>8100000639</v>
      </c>
      <c r="L5" s="18">
        <v>953989</v>
      </c>
      <c r="M5" s="15">
        <v>45624</v>
      </c>
      <c r="N5" s="15">
        <v>45625</v>
      </c>
      <c r="O5" s="11">
        <v>1</v>
      </c>
      <c r="P5" s="12" t="str">
        <f>"MS9EA-00267GLP"</f>
        <v>MS9EA-00267GLP</v>
      </c>
      <c r="Q5" s="12" t="str">
        <f>"MS WIN SERVER DC CORE SLNG LSA 2L"</f>
        <v>MS WIN SERVER DC CORE SLNG LSA 2L</v>
      </c>
      <c r="R5" s="12" t="str">
        <f>"MELIZA MARQUEZ"</f>
        <v>MELIZA MARQUEZ</v>
      </c>
      <c r="S5" s="5">
        <v>80</v>
      </c>
      <c r="T5" s="12" t="str">
        <f>"E-INVOICE(AP DIRECT)"</f>
        <v>E-INVOICE(AP DIRECT)</v>
      </c>
      <c r="U5" s="16" t="s">
        <v>29</v>
      </c>
      <c r="V5" s="13" t="str">
        <f>"SYNAPXE PTE. LTD ( 1 North Buona Vista Link)_x000D_ 1 North Buona Vista Link, #05-01 Elementum  SINGAPORE 139691_x000D_TIEW BOON HUAN_x000D_TEL: 1800-796-2793_x000D_FAX: _x000D_EMAIL: tiew.boon.huan@synapxe.sg"</f>
        <v>SYNAPXE PTE. LTD ( 1 North Buona Vista Link)_x000D_ 1 North Buona Vista Link, #05-01 Elementum  SINGAPORE 139691_x000D_TIEW BOON HUAN_x000D_TEL: 1800-796-2793_x000D_FAX: _x000D_EMAIL: tiew.boon.huan@synapxe.sg</v>
      </c>
      <c r="W5" s="16"/>
      <c r="X5" s="16" t="s">
        <v>30</v>
      </c>
      <c r="Y5" s="4" t="str">
        <f>"MS9EA-00267GLP"</f>
        <v>MS9EA-00267GLP</v>
      </c>
      <c r="Z5" s="4" t="str">
        <f>"MS WIN SERVER DC CORE SLNG LSA 2L"</f>
        <v>MS WIN SERVER DC CORE SLNG LSA 2L</v>
      </c>
      <c r="AA5" s="4" t="s">
        <v>33</v>
      </c>
      <c r="AB5" s="10">
        <v>45627</v>
      </c>
      <c r="AC5" s="10">
        <v>46721</v>
      </c>
      <c r="AD5" s="20" t="s">
        <v>31</v>
      </c>
    </row>
    <row r="6" spans="2:31" x14ac:dyDescent="0.25">
      <c r="B6" s="4">
        <f>MONTH(E6)</f>
        <v>11</v>
      </c>
      <c r="C6" s="4">
        <f>YEAR(E6)</f>
        <v>2024</v>
      </c>
      <c r="D6" s="24">
        <v>33037240</v>
      </c>
      <c r="E6" s="25">
        <v>45625</v>
      </c>
      <c r="F6" s="4" t="str">
        <f>"S7138270"</f>
        <v>S7138270</v>
      </c>
      <c r="G6" s="4" t="str">
        <f>"BB5B28CB"</f>
        <v>BB5B28CB</v>
      </c>
      <c r="H6" s="17"/>
      <c r="I6" s="4" t="str">
        <f>"CI0099-SGD"</f>
        <v>CI0099-SGD</v>
      </c>
      <c r="J6" s="4" t="str">
        <f>"SYNAPXE PTE. LTD."</f>
        <v>SYNAPXE PTE. LTD.</v>
      </c>
      <c r="K6" s="14" t="str">
        <f>"8100000639"</f>
        <v>8100000639</v>
      </c>
      <c r="L6" s="18">
        <v>953989</v>
      </c>
      <c r="M6" s="15">
        <v>45624</v>
      </c>
      <c r="N6" s="15">
        <v>45625</v>
      </c>
      <c r="O6" s="11">
        <v>1</v>
      </c>
      <c r="P6" s="12" t="str">
        <f>"MS6VC-01288GLP"</f>
        <v>MS6VC-01288GLP</v>
      </c>
      <c r="Q6" s="12" t="str">
        <f>"MS WIN REMOTE DESKTOP SERVICES CAL SLNG LSA UCAL"</f>
        <v>MS WIN REMOTE DESKTOP SERVICES CAL SLNG LSA UCAL</v>
      </c>
      <c r="R6" s="12" t="str">
        <f>"MELIZA MARQUEZ"</f>
        <v>MELIZA MARQUEZ</v>
      </c>
      <c r="S6" s="5">
        <v>20</v>
      </c>
      <c r="T6" s="12" t="str">
        <f>"E-INVOICE(AP DIRECT)"</f>
        <v>E-INVOICE(AP DIRECT)</v>
      </c>
      <c r="U6" s="16" t="s">
        <v>29</v>
      </c>
      <c r="V6" s="13" t="str">
        <f>"SYNAPXE PTE. LTD ( 1 North Buona Vista Link)_x000D_ 1 North Buona Vista Link, #05-01 Elementum  SINGAPORE 139691_x000D_TIEW BOON HUAN_x000D_TEL: 1800-796-2793_x000D_FAX: _x000D_EMAIL: tiew.boon.huan@synapxe.sg"</f>
        <v>SYNAPXE PTE. LTD ( 1 North Buona Vista Link)_x000D_ 1 North Buona Vista Link, #05-01 Elementum  SINGAPORE 139691_x000D_TIEW BOON HUAN_x000D_TEL: 1800-796-2793_x000D_FAX: _x000D_EMAIL: tiew.boon.huan@synapxe.sg</v>
      </c>
      <c r="W6" s="16"/>
      <c r="X6" s="16" t="s">
        <v>30</v>
      </c>
      <c r="Y6" s="4" t="str">
        <f>"MS6VC-01288GLP"</f>
        <v>MS6VC-01288GLP</v>
      </c>
      <c r="Z6" s="4" t="str">
        <f>"MS WIN REMOTE DESKTOP SERVICES CAL SLNG LSA UCAL"</f>
        <v>MS WIN REMOTE DESKTOP SERVICES CAL SLNG LSA UCAL</v>
      </c>
      <c r="AA6" s="4" t="s">
        <v>33</v>
      </c>
      <c r="AB6" s="10">
        <v>45627</v>
      </c>
      <c r="AC6" s="10">
        <v>46721</v>
      </c>
      <c r="AD6" s="20" t="s">
        <v>31</v>
      </c>
    </row>
    <row r="7" spans="2:31" x14ac:dyDescent="0.25">
      <c r="B7" s="4">
        <f>MONTH(E7)</f>
        <v>11</v>
      </c>
      <c r="C7" s="4">
        <f>YEAR(E7)</f>
        <v>2024</v>
      </c>
      <c r="D7" s="24">
        <v>33037137</v>
      </c>
      <c r="E7" s="25">
        <v>45618</v>
      </c>
      <c r="F7" s="24" t="str">
        <f>"S7138270"</f>
        <v>S7138270</v>
      </c>
      <c r="G7" s="24" t="str">
        <f>"AD5A91AA"</f>
        <v>AD5A91AA</v>
      </c>
      <c r="H7" s="17"/>
      <c r="I7" s="24" t="str">
        <f>"CI0099-SGD"</f>
        <v>CI0099-SGD</v>
      </c>
      <c r="J7" s="24" t="str">
        <f>"SYNAPXE PTE. LTD."</f>
        <v>SYNAPXE PTE. LTD.</v>
      </c>
      <c r="K7" s="26" t="str">
        <f>"8100000625"</f>
        <v>8100000625</v>
      </c>
      <c r="L7" s="17" t="s">
        <v>34</v>
      </c>
      <c r="M7" s="27">
        <v>45617</v>
      </c>
      <c r="N7" s="14">
        <v>45618</v>
      </c>
      <c r="O7" s="11">
        <v>1</v>
      </c>
      <c r="P7" s="28" t="str">
        <f>"MS7JQ-00353GLP"</f>
        <v>MS7JQ-00353GLP</v>
      </c>
      <c r="Q7" s="28" t="str">
        <f>"MS SQLSVRENTCORE SNGL LICSAPK MVL 2LIC CORELIC"</f>
        <v>MS SQLSVRENTCORE SNGL LICSAPK MVL 2LIC CORELIC</v>
      </c>
      <c r="R7" s="28" t="str">
        <f>"WENDY KUM CHIOU SZE"</f>
        <v>WENDY KUM CHIOU SZE</v>
      </c>
      <c r="S7" s="29">
        <v>2</v>
      </c>
      <c r="T7" s="28" t="str">
        <f>"E-INVOICE(AP DIRECT)"</f>
        <v>E-INVOICE(AP DIRECT)</v>
      </c>
      <c r="U7" s="30" t="s">
        <v>29</v>
      </c>
      <c r="V7" s="31" t="str">
        <f>"WANG TIANQI_x000D_SYNAPXE PTE LTD 1 NORTH BUONA VISTA LINK #05-01 ELEMENTUM SINGAPORE 139691_x000D_WANG TIANQI ( 86134628)_x000D_TEL: _x000D_FAX: _x000D_EMAIL: wang.tianqi@synapxe.sg"</f>
        <v>WANG TIANQI_x000D_SYNAPXE PTE LTD 1 NORTH BUONA VISTA LINK #05-01 ELEMENTUM SINGAPORE 139691_x000D_WANG TIANQI ( 86134628)_x000D_TEL: _x000D_FAX: _x000D_EMAIL: wang.tianqi@synapxe.sg</v>
      </c>
      <c r="W7" s="32"/>
      <c r="X7" s="16" t="s">
        <v>30</v>
      </c>
      <c r="Y7" s="24" t="str">
        <f>"MS7JQ-00353GLP"</f>
        <v>MS7JQ-00353GLP</v>
      </c>
      <c r="Z7" s="24" t="str">
        <f>"MS SQLSVRENTCORE SNGL LICSAPK MVL 2LIC CORELIC"</f>
        <v>MS SQLSVRENTCORE SNGL LICSAPK MVL 2LIC CORELIC</v>
      </c>
      <c r="AA7" s="24" t="s">
        <v>35</v>
      </c>
      <c r="AB7" s="33">
        <v>45627</v>
      </c>
      <c r="AC7" s="33">
        <v>46568</v>
      </c>
      <c r="AD7" s="24" t="str">
        <f>"-"</f>
        <v>-</v>
      </c>
      <c r="AE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Nguyen</dc:creator>
  <cp:lastModifiedBy>YuenFun</cp:lastModifiedBy>
  <dcterms:created xsi:type="dcterms:W3CDTF">2024-12-03T10:02:40Z</dcterms:created>
  <dcterms:modified xsi:type="dcterms:W3CDTF">2024-12-05T09:51:57Z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