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AAFCBBFC-61F1-4776-AB2B-ADBB893C2CE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19" state="veryHidden" r:id="rId9"/>
    <sheet name="Sheet7" sheetId="20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C24" i="2"/>
  <c r="AF24" i="2"/>
  <c r="AG24" i="2"/>
  <c r="AH24" i="2"/>
  <c r="AI24" i="2"/>
  <c r="AJ24" i="2"/>
  <c r="E25" i="2"/>
  <c r="K25" i="2"/>
  <c r="L25" i="2"/>
  <c r="O25" i="2"/>
  <c r="P25" i="2"/>
  <c r="R25" i="2"/>
  <c r="S25" i="2"/>
  <c r="T25" i="2"/>
  <c r="W25" i="2"/>
  <c r="X25" i="2"/>
  <c r="Y25" i="2"/>
  <c r="Z25" i="2"/>
  <c r="AC25" i="2"/>
  <c r="AF25" i="2"/>
  <c r="AG25" i="2"/>
  <c r="AH25" i="2"/>
  <c r="AI25" i="2"/>
  <c r="AJ25" i="2"/>
  <c r="E26" i="2"/>
  <c r="K26" i="2"/>
  <c r="L26" i="2"/>
  <c r="O26" i="2"/>
  <c r="P26" i="2"/>
  <c r="R26" i="2"/>
  <c r="S26" i="2"/>
  <c r="T26" i="2"/>
  <c r="W26" i="2"/>
  <c r="X26" i="2"/>
  <c r="Y26" i="2"/>
  <c r="Z26" i="2"/>
  <c r="AC26" i="2"/>
  <c r="AF26" i="2"/>
  <c r="AG26" i="2"/>
  <c r="AH26" i="2"/>
  <c r="AI26" i="2"/>
  <c r="AJ26" i="2"/>
  <c r="E27" i="2"/>
  <c r="K27" i="2"/>
  <c r="L27" i="2"/>
  <c r="O27" i="2"/>
  <c r="R27" i="2"/>
  <c r="S27" i="2"/>
  <c r="T27" i="2"/>
  <c r="U27" i="2"/>
  <c r="X27" i="2"/>
  <c r="Y27" i="2"/>
  <c r="Z27" i="2"/>
  <c r="AA27" i="2"/>
  <c r="AB27" i="2"/>
  <c r="AC27" i="2"/>
  <c r="E28" i="2"/>
  <c r="K28" i="2"/>
  <c r="L28" i="2"/>
  <c r="O28" i="2"/>
  <c r="R28" i="2"/>
  <c r="S28" i="2"/>
  <c r="T28" i="2"/>
  <c r="U28" i="2"/>
  <c r="X28" i="2"/>
  <c r="Y28" i="2"/>
  <c r="Z28" i="2"/>
  <c r="AA28" i="2"/>
  <c r="AB28" i="2"/>
  <c r="AC28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B24" i="2" l="1"/>
  <c r="B25" i="2"/>
  <c r="D4" i="2"/>
  <c r="E4" i="2" s="1"/>
  <c r="D6" i="2"/>
  <c r="D5" i="2"/>
  <c r="I6" i="2"/>
  <c r="I5" i="2"/>
  <c r="E6" i="2" l="1"/>
  <c r="E5" i="2"/>
  <c r="B26" i="2"/>
  <c r="B28" i="2"/>
  <c r="B27" i="2"/>
</calcChain>
</file>

<file path=xl/sharedStrings.xml><?xml version="1.0" encoding="utf-8"?>
<sst xmlns="http://schemas.openxmlformats.org/spreadsheetml/2006/main" count="1582" uniqueCount="834">
  <si>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</si>
  <si>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</si>
  <si>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</si>
  <si>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</si>
  <si>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</si>
  <si>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</si>
  <si>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</si>
  <si>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</si>
  <si>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</si>
  <si>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</si>
  <si>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</si>
  <si>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</si>
  <si>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</si>
  <si>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</si>
  <si>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</si>
  <si>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</si>
  <si>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</si>
  <si>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</si>
  <si>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</si>
  <si>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</si>
  <si>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</si>
  <si>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</si>
  <si>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</si>
  <si>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</si>
  <si>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</si>
  <si>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</si>
  <si>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</si>
  <si>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</si>
  <si>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</si>
  <si>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</si>
  <si>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</si>
  <si>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</si>
  <si>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</si>
  <si>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</si>
  <si>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</si>
  <si>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</si>
  <si>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</si>
  <si>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</si>
  <si>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</si>
  <si>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</si>
  <si>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</si>
  <si>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</si>
  <si>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</si>
  <si>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</si>
  <si>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</si>
  <si>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</si>
  <si>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</si>
  <si>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</si>
  <si>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</si>
  <si>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</si>
  <si>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</si>
  <si>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</si>
  <si>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</si>
  <si>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</si>
  <si>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</si>
  <si>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</si>
  <si>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</si>
  <si>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</si>
  <si>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</si>
  <si>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</si>
  <si>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</si>
  <si>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</si>
  <si>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</si>
  <si>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</si>
  <si>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</si>
  <si>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</si>
  <si>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</si>
  <si>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</si>
  <si>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</si>
  <si>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</si>
  <si>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</si>
  <si>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</si>
  <si>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</si>
  <si>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</si>
  <si>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</si>
  <si>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</si>
  <si>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</si>
  <si>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</si>
  <si>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</si>
  <si>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</si>
  <si>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</si>
  <si>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</si>
  <si>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</si>
  <si>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</si>
  <si>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</si>
  <si>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</si>
  <si>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</si>
  <si>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</si>
  <si>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</si>
  <si>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</si>
  <si>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</si>
  <si>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</si>
  <si>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</si>
  <si>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</si>
  <si>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</si>
  <si>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</si>
  <si>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</si>
  <si>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</si>
  <si>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</si>
  <si>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</si>
  <si>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</si>
  <si>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</si>
  <si>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</si>
  <si>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</si>
  <si>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</si>
  <si>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</si>
  <si>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</si>
  <si>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</si>
  <si>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</si>
  <si>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</si>
  <si>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</si>
  <si>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</si>
  <si>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</si>
  <si>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</si>
  <si>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</si>
  <si>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</si>
  <si>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</si>
  <si>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</si>
  <si>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</si>
  <si>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</si>
  <si>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</si>
  <si>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</si>
  <si>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</si>
  <si>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</si>
  <si>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</si>
  <si>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</si>
  <si>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</si>
  <si>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</si>
  <si>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</si>
  <si>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</si>
  <si>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</si>
  <si>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</si>
  <si>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</si>
  <si>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</si>
  <si>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</si>
  <si>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</si>
  <si>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</si>
  <si>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</si>
  <si>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</si>
  <si>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</si>
  <si>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</si>
  <si>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</si>
  <si>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</si>
  <si>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</si>
  <si>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</si>
  <si>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</si>
  <si>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</si>
  <si>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</si>
  <si>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</si>
  <si>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</si>
  <si>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</si>
  <si>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</si>
  <si>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</si>
  <si>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</si>
  <si>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</si>
  <si>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</si>
  <si>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</si>
  <si>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</si>
  <si>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</si>
  <si>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</si>
  <si>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</si>
  <si>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</si>
  <si>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</si>
  <si>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</si>
  <si>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</si>
  <si>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</si>
  <si>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</si>
  <si>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</si>
  <si>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</si>
  <si>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</si>
  <si>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</si>
  <si>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</si>
  <si>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</si>
  <si>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</si>
  <si>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</si>
  <si>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</si>
  <si>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</si>
  <si>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</si>
  <si>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</si>
  <si>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</si>
  <si>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</si>
  <si>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</si>
  <si>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</si>
  <si>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</si>
  <si>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</si>
  <si>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</si>
  <si>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</si>
  <si>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</si>
  <si>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</si>
  <si>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</si>
  <si>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</si>
  <si>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</si>
  <si>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</si>
  <si>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</si>
  <si>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Auto</t>
  </si>
  <si>
    <t>=MONTH(N25)</t>
  </si>
  <si>
    <t>=YEAR(N25)</t>
  </si>
  <si>
    <t>=SUM(N25-U25)</t>
  </si>
  <si>
    <t>=MONTH(N26)</t>
  </si>
  <si>
    <t>=YEAR(N26)</t>
  </si>
  <si>
    <t>=SUM(N26-U26)</t>
  </si>
  <si>
    <t>=IF(K27="","Hide","Show")</t>
  </si>
  <si>
    <t>=MONTH(N27)</t>
  </si>
  <si>
    <t>=YEAR(N27)</t>
  </si>
  <si>
    <t>=SUM(N27-U27)</t>
  </si>
  <si>
    <t>=IFERROR(AC27/AA27,0)</t>
  </si>
  <si>
    <t>=IF(K28="","Hide","Show")</t>
  </si>
  <si>
    <t>=MONTH(N28)</t>
  </si>
  <si>
    <t>=YEAR(N28)</t>
  </si>
  <si>
    <t>=SUM(N28-U28)</t>
  </si>
  <si>
    <t>=IFERROR(AC28/AA28,0)</t>
  </si>
  <si>
    <t>=IF(K29="","Hide","Show")</t>
  </si>
  <si>
    <t>=MONTH(N29)</t>
  </si>
  <si>
    <t>=YEAR(N29)</t>
  </si>
  <si>
    <t>=SUM(N29-U29)</t>
  </si>
  <si>
    <t>=IFERROR(AC29/AA29,0)</t>
  </si>
  <si>
    <t>=IF(K30="","Hide","Show")</t>
  </si>
  <si>
    <t>=MONTH(N30)</t>
  </si>
  <si>
    <t>=YEAR(N30)</t>
  </si>
  <si>
    <t>=SUM(N30-U30)</t>
  </si>
  <si>
    <t>=IFERROR(AC30/AA30,0)</t>
  </si>
  <si>
    <t>=IF(K31="","Hide","Show")</t>
  </si>
  <si>
    <t>=MONTH(N31)</t>
  </si>
  <si>
    <t>=YEAR(N31)</t>
  </si>
  <si>
    <t>=SUM(N31-U31)</t>
  </si>
  <si>
    <t>=IFERROR(AC31/AA31,0)</t>
  </si>
  <si>
    <t>=IF(K32="","Hide","Show")</t>
  </si>
  <si>
    <t>=MONTH(N32)</t>
  </si>
  <si>
    <t>=YEAR(N32)</t>
  </si>
  <si>
    <t>=SUM(N32-U32)</t>
  </si>
  <si>
    <t>=IFERROR(AC32/AA32,0)</t>
  </si>
  <si>
    <t>=IF(K33="","Hide","Show")</t>
  </si>
  <si>
    <t>=MONTH(N33)</t>
  </si>
  <si>
    <t>=YEAR(N33)</t>
  </si>
  <si>
    <t>=SUM(N33-U33)</t>
  </si>
  <si>
    <t>=IFERROR(AC33/AA33,0)</t>
  </si>
  <si>
    <t>=IF(K34="","Hide","Show")</t>
  </si>
  <si>
    <t>=MONTH(N34)</t>
  </si>
  <si>
    <t>=YEAR(N34)</t>
  </si>
  <si>
    <t>=SUM(N34-U34)</t>
  </si>
  <si>
    <t>=IFERROR(AC34/AA34,0)</t>
  </si>
  <si>
    <t>=IF(K35="","Hide","Show")</t>
  </si>
  <si>
    <t>=MONTH(N35)</t>
  </si>
  <si>
    <t>=YEAR(N35)</t>
  </si>
  <si>
    <t>=SUM(N35-U35)</t>
  </si>
  <si>
    <t>=IFERROR(AC35/AA35,0)</t>
  </si>
  <si>
    <t>=IF(K36="","Hide","Show")</t>
  </si>
  <si>
    <t>=MONTH(N36)</t>
  </si>
  <si>
    <t>=YEAR(N36)</t>
  </si>
  <si>
    <t>=SUM(N36-U36)</t>
  </si>
  <si>
    <t>=IFERROR(AC36/AA36,0)</t>
  </si>
  <si>
    <t>=IF(K37="","Hide","Show")</t>
  </si>
  <si>
    <t>=MONTH(N37)</t>
  </si>
  <si>
    <t>=YEAR(N37)</t>
  </si>
  <si>
    <t>=SUM(N37-U37)</t>
  </si>
  <si>
    <t>=IFERROR(AC37/AA37,0)</t>
  </si>
  <si>
    <t>=IF(K38="","Hide","Show")</t>
  </si>
  <si>
    <t>=MONTH(N38)</t>
  </si>
  <si>
    <t>=YEAR(N38)</t>
  </si>
  <si>
    <t>=SUM(N38-U38)</t>
  </si>
  <si>
    <t>=IFERROR(AC38/AA38,0)</t>
  </si>
  <si>
    <t>=IF(K39="","Hide","Show")</t>
  </si>
  <si>
    <t>=MONTH(N39)</t>
  </si>
  <si>
    <t>=YEAR(N39)</t>
  </si>
  <si>
    <t>=SUM(N39-U39)</t>
  </si>
  <si>
    <t>=IFERROR(AC39/AA39,0)</t>
  </si>
  <si>
    <t>=IF(K40="","Hide","Show")</t>
  </si>
  <si>
    <t>=MONTH(N40)</t>
  </si>
  <si>
    <t>=YEAR(N40)</t>
  </si>
  <si>
    <t>=SUM(N40-U40)</t>
  </si>
  <si>
    <t>=IFERROR(AC40/AA40,0)</t>
  </si>
  <si>
    <t>=IF(K41="","Hide","Show")</t>
  </si>
  <si>
    <t>=MONTH(N41)</t>
  </si>
  <si>
    <t>=YEAR(N41)</t>
  </si>
  <si>
    <t>=SUM(N41-U41)</t>
  </si>
  <si>
    <t>=IFERROR(AC41/AA41,0)</t>
  </si>
  <si>
    <t>=IF(K42="","Hide","Show")</t>
  </si>
  <si>
    <t>=MONTH(N42)</t>
  </si>
  <si>
    <t>=YEAR(N42)</t>
  </si>
  <si>
    <t>=SUM(N42-U42)</t>
  </si>
  <si>
    <t>=IFERROR(AC42/AA42,0)</t>
  </si>
  <si>
    <t>=IF(K43="","Hide","Show")</t>
  </si>
  <si>
    <t>=MONTH(N43)</t>
  </si>
  <si>
    <t>=YEAR(N43)</t>
  </si>
  <si>
    <t>=SUM(N43-U43)</t>
  </si>
  <si>
    <t>=IFERROR(AC43/AA43,0)</t>
  </si>
  <si>
    <t>=IF(K44="","Hide","Show")</t>
  </si>
  <si>
    <t>=MONTH(N44)</t>
  </si>
  <si>
    <t>=YEAR(N44)</t>
  </si>
  <si>
    <t>=SUM(N44-U44)</t>
  </si>
  <si>
    <t>=IFERROR(AC44/AA44,0)</t>
  </si>
  <si>
    <t>=IF(K45="","Hide","Show")</t>
  </si>
  <si>
    <t>=MONTH(N45)</t>
  </si>
  <si>
    <t>=YEAR(N45)</t>
  </si>
  <si>
    <t>=SUM(N45-U45)</t>
  </si>
  <si>
    <t>=IFERROR(AC45/AA45,0)</t>
  </si>
  <si>
    <t>=IF(K46="","Hide","Show")</t>
  </si>
  <si>
    <t>=IFERROR(AC46/AA46,0)</t>
  </si>
  <si>
    <t>=IF(K47="","Hide","Show")</t>
  </si>
  <si>
    <t>=IFERROR(AC47/AA47,0)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</si>
  <si>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</si>
  <si>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</si>
  <si>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</si>
  <si>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</si>
  <si>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</si>
  <si>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</si>
  <si>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</si>
  <si>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="01/06/2024"</t>
  </si>
  <si>
    <t>="30/06/2024"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</si>
  <si>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</si>
  <si>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</si>
  <si>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</si>
  <si>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</si>
  <si>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</si>
  <si>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</si>
  <si>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</si>
  <si>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</si>
  <si>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</si>
  <si>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</si>
  <si>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</si>
  <si>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</si>
  <si>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</si>
  <si>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</si>
  <si>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</si>
  <si>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</si>
  <si>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</si>
  <si>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</si>
  <si>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</si>
  <si>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</si>
  <si>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</si>
  <si>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</si>
  <si>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</si>
  <si>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</si>
  <si>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</si>
  <si>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</si>
  <si>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</si>
  <si>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</si>
  <si>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</si>
  <si>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</si>
  <si>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</si>
  <si>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</si>
  <si>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</si>
  <si>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</si>
  <si>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</si>
  <si>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</si>
  <si>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</si>
  <si>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=IFERROR(NF($E25,"U_BPurDisc"),"-")</t>
  </si>
  <si>
    <t>=IFERROR(NF($E25,"ADDRESS2"),"-")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</si>
  <si>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</si>
  <si>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</si>
  <si>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</si>
  <si>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</si>
  <si>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</si>
  <si>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</si>
  <si>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</si>
  <si>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</si>
  <si>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</si>
  <si>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</si>
  <si>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</si>
  <si>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</si>
  <si>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</si>
  <si>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</si>
  <si>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</si>
  <si>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</si>
  <si>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</si>
  <si>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</si>
  <si>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</si>
  <si>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</si>
  <si>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=IFERROR(NF($E26,"U_BPurDisc"),"-")</t>
  </si>
  <si>
    <t>=IFERROR(NF($E26,"ADDRESS2"),"-")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</si>
  <si>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</si>
  <si>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</si>
  <si>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</si>
  <si>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</si>
  <si>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</si>
  <si>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</si>
  <si>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</si>
  <si>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</si>
  <si>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</si>
  <si>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</si>
  <si>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</si>
  <si>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</si>
  <si>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</si>
  <si>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</si>
  <si>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</si>
  <si>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</si>
  <si>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</si>
  <si>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</si>
  <si>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</si>
  <si>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</si>
  <si>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</si>
  <si>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</si>
  <si>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</si>
  <si>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</si>
  <si>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</si>
  <si>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</si>
  <si>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</si>
  <si>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</si>
  <si>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</si>
  <si>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</si>
  <si>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</si>
  <si>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</si>
  <si>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</si>
  <si>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</si>
  <si>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</si>
  <si>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</si>
  <si>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</si>
  <si>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</si>
  <si>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</si>
  <si>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</si>
  <si>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</si>
  <si>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</si>
  <si>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</si>
  <si>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</si>
  <si>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</si>
  <si>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</si>
  <si>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</si>
  <si>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</si>
  <si>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</si>
  <si>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</si>
  <si>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="""UICACS"","""",""SQL="",""2=DOCNUM"",""33035497"",""14=CUSTREF"",""2024100989"",""14=U_CUSTREF"",""2024100989"",""15=DOCDATE"",""5/6/2024"",""15=TAXDATE"",""5/6/2024"",""14=CARDCODE"",""CS0167-SGD"",""14=CARDNAME"",""ST LUKE'S HOSPITAL"",""14=ITEMCODE"",""MS021-10695GLP"",""14=ITEMNAME"",""MS O"&amp;"FFICE STD 2021 SNGL LTSC"",""10=QUANTITY"",""1.000000"",""14=U_PONO"",""950607"",""15=U_PODATE"",""4/6/2024"",""10=U_TLINTCOS"",""0.000000"",""2=SLPCODE"",""132"",""14=SLPNAME"",""E0001-CS"",""14=MEMO"",""WENDY KUM CHIOU SZE"",""14=CONTACTNAME"",""JULIETTE LIM"",""10=LINETOTAL"",""407.11000"&amp;"0"",""14=U_ENR"","""",""14=U_MSENR"",""S7138270"",""14=U_MSPCN"",""B816AA67"",""14=ADDRESS2"",""ST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juliett"&amp;"elim@stluke.org.sg"""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</si>
  <si>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</si>
  <si>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</si>
  <si>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</si>
  <si>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</si>
  <si>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</si>
  <si>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</si>
  <si>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</si>
  <si>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</si>
  <si>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</si>
  <si>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</si>
  <si>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</si>
  <si>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</si>
  <si>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</si>
  <si>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</si>
  <si>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</si>
  <si>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</si>
  <si>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</si>
  <si>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</si>
  <si>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</si>
  <si>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</si>
  <si>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</si>
  <si>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</si>
  <si>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</si>
  <si>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</si>
  <si>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</si>
  <si>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</si>
  <si>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</si>
  <si>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</si>
  <si>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</si>
  <si>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</si>
  <si>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</si>
  <si>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</si>
  <si>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</si>
  <si>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</si>
  <si>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</si>
  <si>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</si>
  <si>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</si>
  <si>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</si>
  <si>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</si>
  <si>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</si>
  <si>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</si>
  <si>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</si>
  <si>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</si>
  <si>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</si>
  <si>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</si>
  <si>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</si>
  <si>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</si>
  <si>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</si>
  <si>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</si>
  <si>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</si>
  <si>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</si>
  <si>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</si>
  <si>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</si>
  <si>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</si>
  <si>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</si>
  <si>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</si>
  <si>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</si>
  <si>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</si>
  <si>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</si>
  <si>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</si>
  <si>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</si>
  <si>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</si>
  <si>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</si>
  <si>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</si>
  <si>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</si>
  <si>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</si>
  <si>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</si>
  <si>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</si>
  <si>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</si>
  <si>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</si>
  <si>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</si>
  <si>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</si>
  <si>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</si>
  <si>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</si>
  <si>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</si>
  <si>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</si>
  <si>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</si>
  <si>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</si>
  <si>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</si>
  <si>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</si>
  <si>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</si>
  <si>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</si>
  <si>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</si>
  <si>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</si>
  <si>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</si>
  <si>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</si>
  <si>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</si>
  <si>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</si>
  <si>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</si>
  <si>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</si>
  <si>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</si>
  <si>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</si>
  <si>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</si>
  <si>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</si>
  <si>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</si>
  <si>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</si>
  <si>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</si>
  <si>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=IFERROR(NF($E33,"DOCdate"),"-")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</si>
  <si>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</si>
  <si>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</si>
  <si>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</si>
  <si>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</si>
  <si>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</si>
  <si>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</si>
  <si>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</si>
  <si>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</si>
  <si>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</si>
  <si>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</si>
  <si>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</si>
  <si>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</si>
  <si>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</si>
  <si>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="""UICACS"","""",""SQL="",""2=DOCNUM"",""33035511"",""14=CUSTREF"",""4570725405"",""14=U_CUSTREF"",""4570725405"",""15=DOCDATE"",""7/6/2024"",""15=TAXDATE"",""7/6/2024"",""14=CARDCODE"",""CI1305-SGD"",""14=CARDNAME"",""NATIONAL HEALTHCARE GROUP PHARMACY"",""14=ITEMCODE"",""MS7NQ-01782GLP"",""14"&amp;"=ITEMNAME"",""MS SQL SERVER STANDARD CORE 2022 SLNG 2L"",""10=QUANTITY"",""1.000000"",""14=U_PONO"",""950663"",""15=U_PODATE"",""7/6/2024"",""10=U_TLINTCOS"",""0.000000"",""2=SLPCODE"",""132"",""14=SLPNAME"",""E0001-CS"",""14=MEMO"",""WENDY KUM CHIOU SZE"",""14=CONTACTNAME"",""E-INVOICE( "&amp;"AP DIRECT )"",""10=LINETOTAL"",""3571.760000"",""14=U_ENR"","""",""14=U_MSENR"",""S7138270"",""14=U_MSPCN"",""45018483"",""14=ADDRESS2"",""RONELL JOSE CORDERO_x000D_NATIONAL HEALTHCARE GROUP PHARMACY 3 FUSIONOPOLIS LINK #05-07, NEXUS@ONE-NORTH SINGAPORE 138543_x000D_RONELL JOSE CORDERO_x000D_"&amp;"TEL: 8518 0944_x000D_FAX: _x000D_EMAIL: ronnell.cordero@synapxe.sg"""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</si>
  <si>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</si>
  <si>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</si>
  <si>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</si>
  <si>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</si>
  <si>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</si>
  <si>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</si>
  <si>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=IFERROR(NF($E34,"U_CUSTREF"),"-")</t>
  </si>
  <si>
    <t>=IFERROR(NF($E34,"U_PODate"),"-")</t>
  </si>
  <si>
    <t>=IFERROR(NF($E34,"DOCdate"),"-")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</si>
  <si>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</si>
  <si>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</si>
  <si>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</si>
  <si>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</si>
  <si>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=IFERROR(NF($E34,"LINETOTAL"),"-")</t>
  </si>
  <si>
    <t>=IFERROR(NF($E34,"U_BPurDisc"),"-")</t>
  </si>
  <si>
    <t>=IFERROR(NF($E34,"ADDRESS2"),"-")</t>
  </si>
  <si>
    <t>=IFERROR(NF($E34,"ItemCode"),"-")</t>
  </si>
  <si>
    <t>=IFERROR(NF($E34,"ItemName"),"-")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</si>
  <si>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</si>
  <si>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</si>
  <si>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</si>
  <si>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</si>
  <si>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</si>
  <si>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</si>
  <si>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</si>
  <si>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</si>
  <si>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</si>
  <si>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</si>
  <si>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=IFERROR(NF($E35,"U_CUSTREF"),"-")</t>
  </si>
  <si>
    <t>=IFERROR(NF($E35,"U_PODate"),"-")</t>
  </si>
  <si>
    <t>=IFERROR(NF($E35,"DOCdate"),"-")</t>
  </si>
  <si>
    <t>=IFERROR(NF($E35,"ITEMCODE"),"-")</t>
  </si>
  <si>
    <t>=IFERROR(NF($E35,"ITEMNAME"),"-")</t>
  </si>
  <si>
    <t>=IFERROR(NF($E35,"MEMO"),"-")</t>
  </si>
  <si>
    <t>=IFERROR(NF($E35,"QUANTITY"),"-")</t>
  </si>
  <si>
    <t>=IFERROR(NF($E35,"LINETOTAL"),"-")</t>
  </si>
  <si>
    <t>=IFERROR(NF($E35,"U_BPurDisc"),"-")</t>
  </si>
  <si>
    <t>=IFERROR(NF($E35,"ADDRESS2"),"-")</t>
  </si>
  <si>
    <t>=IFERROR(NF($E35,"ItemCode"),"-")</t>
  </si>
  <si>
    <t>=IFERROR(NF($E35,"ItemName"),"-")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</si>
  <si>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</si>
  <si>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</si>
  <si>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</si>
  <si>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</si>
  <si>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</si>
  <si>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</si>
  <si>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</si>
  <si>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</si>
  <si>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</si>
  <si>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</si>
  <si>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=IFERROR(NF($E36,"U_CUSTREF"),"-")</t>
  </si>
  <si>
    <t>=IFERROR(NF($E36,"U_PODate"),"-")</t>
  </si>
  <si>
    <t>=IFERROR(NF($E36,"DOCdate"),"-")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</si>
  <si>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</si>
  <si>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</si>
  <si>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</si>
  <si>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</si>
  <si>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=IFERROR(NF($E36,"LINETOTAL"),"-")</t>
  </si>
  <si>
    <t>=IFERROR(NF($E36,"U_BPurDisc"),"-")</t>
  </si>
  <si>
    <t>=IFERROR(NF($E36,"ADDRESS2"),"-")</t>
  </si>
  <si>
    <t>=IFERROR(NF($E36,"ItemCode"),"-")</t>
  </si>
  <si>
    <t>=IFERROR(NF($E36,"ItemName"),"-")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</si>
  <si>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</si>
  <si>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</si>
  <si>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</si>
  <si>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</si>
  <si>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</si>
  <si>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</si>
  <si>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</si>
  <si>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</si>
  <si>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</si>
  <si>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</si>
  <si>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=IFERROR(NF($E37,"U_CUSTREF"),"-")</t>
  </si>
  <si>
    <t>=IFERROR(NF($E37,"U_PODate"),"-")</t>
  </si>
  <si>
    <t>=IFERROR(NF($E37,"DOCdate"),"-")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</si>
  <si>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</si>
  <si>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</si>
  <si>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</si>
  <si>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</si>
  <si>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=IFERROR(NF($E37,"LINETOTAL"),"-")</t>
  </si>
  <si>
    <t>=IFERROR(NF($E37,"U_BPurDisc"),"-")</t>
  </si>
  <si>
    <t>=IFERROR(NF($E37,"ADDRESS2"),"-")</t>
  </si>
  <si>
    <t>=IFERROR(NF($E37,"ItemCode"),"-")</t>
  </si>
  <si>
    <t>=IFERROR(NF($E37,"ItemName"),"-")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</si>
  <si>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</si>
  <si>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</si>
  <si>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</si>
  <si>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</si>
  <si>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=IFERROR(NF($E38,"DOCNUM"),"-")</t>
  </si>
  <si>
    <t>=IFERROR(NF($E38,"DOCDATE"),"-")</t>
  </si>
  <si>
    <t>=IFERROR(NF($E38,"U_MSENR"),"-")</t>
  </si>
  <si>
    <t>=IFERROR(NF($E38,"U_MSPCN"),"-")</t>
  </si>
  <si>
    <t>=IFERROR(NF($E38,"CARDCODE"),"-")</t>
  </si>
  <si>
    <t>=IFERROR(NF($E38,"CARDNAME"),"-")</t>
  </si>
  <si>
    <t>=IFERROR(NF($E38,"U_CUSTREF"),"-")</t>
  </si>
  <si>
    <t>=IFERROR(NF($E38,"U_PODate"),"-")</t>
  </si>
  <si>
    <t>=IFERROR(NF($E38,"DOCdate"),"-")</t>
  </si>
  <si>
    <t>=IFERROR(NF($E38,"ITEMCODE"),"-")</t>
  </si>
  <si>
    <t>=IFERROR(NF($E38,"ITEMNAME"),"-")</t>
  </si>
  <si>
    <t>=IFERROR(NF($E38,"MEMO"),"-")</t>
  </si>
  <si>
    <t>=IFERROR(NF($E38,"QUANTITY"),"-")</t>
  </si>
  <si>
    <t>=IFERROR(NF($E38,"LINETOTAL"),"-")</t>
  </si>
  <si>
    <t>=IFERROR(NF($E38,"U_BPurDisc"),"-")</t>
  </si>
  <si>
    <t>=IFERROR(NF($E38,"ADDRESS2"),"-")</t>
  </si>
  <si>
    <t>=IFERROR(NF($E38,"ItemCode"),"-")</t>
  </si>
  <si>
    <t>=IFERROR(NF($E38,"ItemName"),"-")</t>
  </si>
  <si>
    <t>=IFERROR(NF($E38,"U_SWSub"),"-")</t>
  </si>
  <si>
    <t>=IFERROR(NF($E38,"U_LicComDt"),"-")</t>
  </si>
  <si>
    <t>=IFERROR(NF($E38,"U_LicEndDt"),"-")</t>
  </si>
  <si>
    <t>=IFERROR(NF($E38,"Comments"),"-")</t>
  </si>
  <si>
    <t>=IFERROR(NF($E39,"DOCNUM"),"-")</t>
  </si>
  <si>
    <t>=IFERROR(NF($E39,"DOCDATE"),"-")</t>
  </si>
  <si>
    <t>=IFERROR(NF($E39,"U_MSENR"),"-")</t>
  </si>
  <si>
    <t>=IFERROR(NF($E39,"U_MSPCN"),"-")</t>
  </si>
  <si>
    <t>=IFERROR(NF($E39,"CARDCODE"),"-")</t>
  </si>
  <si>
    <t>=IFERROR(NF($E39,"CARDNAME"),"-")</t>
  </si>
  <si>
    <t>=IFERROR(NF($E39,"U_CUSTREF"),"-")</t>
  </si>
  <si>
    <t>=IFERROR(NF($E39,"U_PODate"),"-")</t>
  </si>
  <si>
    <t>=IFERROR(NF($E39,"DOCdate"),"-")</t>
  </si>
  <si>
    <t>=IFERROR(NF($E39,"ITEMCODE"),"-")</t>
  </si>
  <si>
    <t>=IFERROR(NF($E39,"ITEMNAME"),"-")</t>
  </si>
  <si>
    <t>=IFERROR(NF($E39,"MEMO"),"-")</t>
  </si>
  <si>
    <t>=IFERROR(NF($E39,"QUANTITY"),"-")</t>
  </si>
  <si>
    <t>=IFERROR(NF($E39,"LINETOTAL"),"-")</t>
  </si>
  <si>
    <t>=IFERROR(NF($E39,"U_BPurDisc"),"-")</t>
  </si>
  <si>
    <t>=IFERROR(NF($E39,"ADDRESS2"),"-")</t>
  </si>
  <si>
    <t>=IFERROR(NF($E39,"ItemCode"),"-")</t>
  </si>
  <si>
    <t>=IFERROR(NF($E39,"ItemName"),"-")</t>
  </si>
  <si>
    <t>=IFERROR(NF($E39,"U_SWSub"),"-")</t>
  </si>
  <si>
    <t>=IFERROR(NF($E39,"U_LicComDt"),"-")</t>
  </si>
  <si>
    <t>=IFERROR(NF($E39,"U_LicEndDt"),"-")</t>
  </si>
  <si>
    <t>=IFERROR(NF($E39,"Comments"),"-")</t>
  </si>
  <si>
    <t>=IFERROR(NF($E40,"DOCNUM"),"-")</t>
  </si>
  <si>
    <t>=IFERROR(NF($E40,"DOCDATE"),"-")</t>
  </si>
  <si>
    <t>=IFERROR(NF($E40,"U_MSENR"),"-")</t>
  </si>
  <si>
    <t>=IFERROR(NF($E40,"U_MSPCN"),"-")</t>
  </si>
  <si>
    <t>=IFERROR(NF($E40,"CARDCODE"),"-")</t>
  </si>
  <si>
    <t>=IFERROR(NF($E40,"CARDNAME"),"-")</t>
  </si>
  <si>
    <t>=IFERROR(NF($E40,"U_CUSTREF"),"-")</t>
  </si>
  <si>
    <t>=IFERROR(NF($E40,"U_PODate"),"-")</t>
  </si>
  <si>
    <t>=IFERROR(NF($E40,"DOCdate"),"-")</t>
  </si>
  <si>
    <t>=IFERROR(NF($E40,"ITEMCODE"),"-")</t>
  </si>
  <si>
    <t>=IFERROR(NF($E40,"ITEMNAME"),"-")</t>
  </si>
  <si>
    <t>=IFERROR(NF($E40,"MEMO"),"-")</t>
  </si>
  <si>
    <t>=IFERROR(NF($E40,"QUANTITY"),"-")</t>
  </si>
  <si>
    <t>=IFERROR(NF($E40,"LINETOTAL"),"-")</t>
  </si>
  <si>
    <t>=IFERROR(NF($E40,"U_BPurDisc"),"-")</t>
  </si>
  <si>
    <t>=IFERROR(NF($E40,"ADDRESS2"),"-")</t>
  </si>
  <si>
    <t>=IFERROR(NF($E40,"ItemCode"),"-")</t>
  </si>
  <si>
    <t>=IFERROR(NF($E40,"ItemName"),"-")</t>
  </si>
  <si>
    <t>=IFERROR(NF($E40,"U_SWSub"),"-")</t>
  </si>
  <si>
    <t>=IFERROR(NF($E40,"U_LicComDt"),"-")</t>
  </si>
  <si>
    <t>=IFERROR(NF($E40,"U_LicEndDt"),"-")</t>
  </si>
  <si>
    <t>=IFERROR(NF($E40,"Comments"),"-")</t>
  </si>
  <si>
    <t>=IFERROR(NF($E41,"DOCNUM"),"-")</t>
  </si>
  <si>
    <t>=IFERROR(NF($E41,"DOCDATE"),"-")</t>
  </si>
  <si>
    <t>=IFERROR(NF($E41,"U_MSENR"),"-")</t>
  </si>
  <si>
    <t>=IFERROR(NF($E41,"U_MSPCN"),"-")</t>
  </si>
  <si>
    <t>=IFERROR(NF($E41,"CARDCODE"),"-")</t>
  </si>
  <si>
    <t>=IFERROR(NF($E41,"CARDNAME"),"-")</t>
  </si>
  <si>
    <t>=IFERROR(NF($E41,"U_CUSTREF"),"-")</t>
  </si>
  <si>
    <t>=IFERROR(NF($E41,"U_PODate"),"-")</t>
  </si>
  <si>
    <t>=IFERROR(NF($E41,"DOCdate"),"-")</t>
  </si>
  <si>
    <t>=IFERROR(NF($E41,"ITEMCODE"),"-")</t>
  </si>
  <si>
    <t>=IFERROR(NF($E41,"ITEMNAME"),"-")</t>
  </si>
  <si>
    <t>=IFERROR(NF($E41,"MEMO"),"-")</t>
  </si>
  <si>
    <t>=IFERROR(NF($E41,"QUANTITY"),"-")</t>
  </si>
  <si>
    <t>=IFERROR(NF($E41,"LINETOTAL"),"-")</t>
  </si>
  <si>
    <t>=IFERROR(NF($E41,"U_BPurDisc"),"-")</t>
  </si>
  <si>
    <t>=IFERROR(NF($E41,"ADDRESS2"),"-")</t>
  </si>
  <si>
    <t>=IFERROR(NF($E41,"ItemCode"),"-")</t>
  </si>
  <si>
    <t>=IFERROR(NF($E41,"ItemName"),"-")</t>
  </si>
  <si>
    <t>=IFERROR(NF($E41,"U_SWSub"),"-")</t>
  </si>
  <si>
    <t>=IFERROR(NF($E41,"U_LicComDt"),"-")</t>
  </si>
  <si>
    <t>=IFERROR(NF($E41,"U_LicEndDt"),"-")</t>
  </si>
  <si>
    <t>=IFERROR(NF($E41,"Comments"),"-")</t>
  </si>
  <si>
    <t>="""UICACS"","""",""SQL="",""2=DOCNUM"",""33035574"",""14=CUSTREF"",""4550019130"",""14=U_CUSTREF"",""4550019130"",""15=DOCDATE"",""13/6/2024"",""15=TAXDATE"",""13/6/2024"",""14=CARDCODE"",""CN0026-SGD"",""14=CARDNAME"",""NATIONAL HEALTHCARE GROUP PTE LTD"",""14=ITEMCODE"",""MS7JQ-00355GLP"",""1"&amp;"4=ITEMNAME"",""MS SQLSVRENTCORE SNGL SA MVL 2LIC CORELIC"",""10=QUANTITY"",""4.000000"",""14=U_PONO"",""950778"",""15=U_PODATE"",""13/6/2024"",""10=U_TLINTCOS"",""0.000000"",""2=SLPCODE"",""132"",""14=SLPNAME"",""E0001-CS"",""14=MEMO"",""WENDY KUM CHIOU SZE"",""14=CONTACTNAME"",""E-INVOIC"&amp;"E(AP DIRECT)"",""10=LINETOTAL"",""37571.440000"",""14=U_ENR"","""",""14=U_MSENR"",""S7138270"",""14=U_MSPCN"",""45018483"",""14=ADDRESS2"",""ONG SEONG CHEW_x000D_NATIONAL HEALTHCARE GROUP PTE LTD 3 FUSIONOPOLIS LINK, #03-08, NEXUS@ONE-NORTH, SINGAPORE 138543_x000D_ONG SEONG CHEW_x000D_TEL: 82"&amp;"804708_x000D_FAX: _x000D_EMAIL: ong.seong.chew@synapxe.sg"""</t>
  </si>
  <si>
    <t>=IFERROR(NF($E42,"DOCNUM"),"-")</t>
  </si>
  <si>
    <t>=IFERROR(NF($E42,"DOCDATE"),"-")</t>
  </si>
  <si>
    <t>=IFERROR(NF($E42,"U_MSENR"),"-")</t>
  </si>
  <si>
    <t>=IFERROR(NF($E42,"U_MSPCN"),"-")</t>
  </si>
  <si>
    <t>=IFERROR(NF($E42,"CARDCODE"),"-")</t>
  </si>
  <si>
    <t>=IFERROR(NF($E42,"CARDNAME"),"-")</t>
  </si>
  <si>
    <t>=IFERROR(NF($E42,"U_CUSTREF"),"-")</t>
  </si>
  <si>
    <t>=IFERROR(NF($E42,"U_PODate"),"-")</t>
  </si>
  <si>
    <t>=IFERROR(NF($E42,"DOCdate"),"-")</t>
  </si>
  <si>
    <t>=IFERROR(NF($E42,"ITEMCODE"),"-")</t>
  </si>
  <si>
    <t>=IFERROR(NF($E42,"ITEMNAME"),"-")</t>
  </si>
  <si>
    <t>=IFERROR(NF($E42,"MEMO"),"-")</t>
  </si>
  <si>
    <t>=IFERROR(NF($E42,"QUANTITY"),"-")</t>
  </si>
  <si>
    <t>=IFERROR(NF($E42,"LINETOTAL"),"-")</t>
  </si>
  <si>
    <t>=IFERROR(NF($E42,"U_BPurDisc"),"-")</t>
  </si>
  <si>
    <t>=IFERROR(NF($E42,"ADDRESS2"),"-")</t>
  </si>
  <si>
    <t>=IFERROR(NF($E42,"ItemCode"),"-")</t>
  </si>
  <si>
    <t>=IFERROR(NF($E42,"ItemName"),"-")</t>
  </si>
  <si>
    <t>=IFERROR(NF($E42,"U_SWSub"),"-")</t>
  </si>
  <si>
    <t>=IFERROR(NF($E42,"U_LicComDt"),"-")</t>
  </si>
  <si>
    <t>=IFERROR(NF($E42,"U_LicEndDt"),"-")</t>
  </si>
  <si>
    <t>=IFERROR(NF($E42,"Comments"),"-")</t>
  </si>
  <si>
    <t>="""UICACS"","""",""SQL="",""2=DOCNUM"",""33035574"",""14=CUSTREF"",""4550019130"",""14=U_CUSTREF"",""4550019130"",""15=DOCDATE"",""13/6/2024"",""15=TAXDATE"",""13/6/2024"",""14=CARDCODE"",""CN0026-SGD"",""14=CARDNAME"",""NATIONAL HEALTHCARE GROUP PTE LTD"",""14=ITEMCODE"",""MS3VU-00044GLP"",""1"&amp;"4=ITEMNAME"",""MS MSDNPLTFRMS ALNG SA MVL"",""10=QUANTITY"",""1.000000"",""14=U_PONO"",""950778"",""15=U_PODATE"",""13/6/2024"",""10=U_TLINTCOS"",""0.000000"",""2=SLPCODE"",""132"",""14=SLPNAME"",""E0001-CS"",""14=MEMO"",""WENDY KUM CHIOU SZE"",""14=CONTACTNAME"",""E-INVOICE(AP DIRECT)"","""&amp;"10=LINETOTAL"",""2992.830000"",""14=U_ENR"","""",""14=U_MSENR"",""S7138270"",""14=U_MSPCN"",""45018483"",""14=ADDRESS2"",""ONG SEONG CHEW_x000D_NATIONAL HEALTHCARE GROUP PTE LTD 3 FUSIONOPOLIS LINK, #03-08, NEXUS@ONE-NORTH, SINGAPORE 138543_x000D_ONG SEONG CHEW_x000D_TEL: 82804708_x000D_FAX: _x000D_EMA"&amp;"IL: ong.seong.chew@synapxe.sg"""</t>
  </si>
  <si>
    <t>=IFERROR(NF($E43,"DOCNUM"),"-")</t>
  </si>
  <si>
    <t>=IFERROR(NF($E43,"DOCDATE"),"-")</t>
  </si>
  <si>
    <t>=IFERROR(NF($E43,"U_MSENR"),"-")</t>
  </si>
  <si>
    <t>=IFERROR(NF($E43,"U_MSPCN"),"-")</t>
  </si>
  <si>
    <t>=IFERROR(NF($E43,"CARDCODE"),"-")</t>
  </si>
  <si>
    <t>=IFERROR(NF($E43,"CARDNAME"),"-")</t>
  </si>
  <si>
    <t>=IFERROR(NF($E43,"U_CUSTREF"),"-")</t>
  </si>
  <si>
    <t>=IFERROR(NF($E43,"U_PODate"),"-")</t>
  </si>
  <si>
    <t>=IFERROR(NF($E43,"DOCdate"),"-")</t>
  </si>
  <si>
    <t>=IFERROR(NF($E43,"ITEMCODE"),"-")</t>
  </si>
  <si>
    <t>=IFERROR(NF($E43,"ITEMNAME"),"-")</t>
  </si>
  <si>
    <t>=IFERROR(NF($E43,"MEMO"),"-")</t>
  </si>
  <si>
    <t>=IFERROR(NF($E43,"QUANTITY"),"-")</t>
  </si>
  <si>
    <t>=IFERROR(NF($E43,"LINETOTAL"),"-")</t>
  </si>
  <si>
    <t>=IFERROR(NF($E43,"U_BPurDisc"),"-")</t>
  </si>
  <si>
    <t>=IFERROR(NF($E43,"ADDRESS2"),"-")</t>
  </si>
  <si>
    <t>=IFERROR(NF($E43,"ItemCode"),"-")</t>
  </si>
  <si>
    <t>=IFERROR(NF($E43,"ItemName"),"-")</t>
  </si>
  <si>
    <t>=IFERROR(NF($E43,"U_SWSub"),"-")</t>
  </si>
  <si>
    <t>=IFERROR(NF($E43,"U_LicComDt"),"-")</t>
  </si>
  <si>
    <t>=IFERROR(NF($E43,"U_LicEndDt"),"-")</t>
  </si>
  <si>
    <t>=IFERROR(NF($E43,"Comments"),"-")</t>
  </si>
  <si>
    <t>="""UICACS"","""",""SQL="",""2=DOCNUM"",""33035593"",""14=CUSTREF"",""2024101071"",""14=U_CUSTREF"",""2024101071"",""15=DOCDATE"",""19/6/2024"",""15=TAXDATE"",""19/6/2024"",""14=CARDCODE"",""CS0167-SGD"",""14=CARDNAME"",""ST LUKE'S HOSPITAL"",""14=ITEMCODE"",""MS021-10695GLP"",""14=ITEMNAME"",""MS"&amp;" OFFICE STD 2021 SNGL LTSC"",""10=QUANTITY"",""10.000000"",""14=U_PONO"",""950851"",""15=U_PODATE"",""18/6/2024"",""10=U_TLINTCOS"",""0.000000"",""2=SLPCODE"",""132"",""14=SLPNAME"",""E0001-CS"",""14=MEMO"",""WENDY KUM CHIOU SZE"",""14=CONTACTNAME"",""JULIETTE LIM"",""10=LINETOTAL"",""4071."&amp;"100000"",""14=U_ENR"","""",""14=U_MSENR"",""S7138270"",""14=U_MSPCN"",""B816AA67"",""14=ADDRESS2"",""ST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ju"&amp;"liettelim@stluke.org.sg"""</t>
  </si>
  <si>
    <t>=IFERROR(NF($E44,"DOCNUM"),"-")</t>
  </si>
  <si>
    <t>=IFERROR(NF($E44,"DOCDATE"),"-")</t>
  </si>
  <si>
    <t>=IFERROR(NF($E44,"U_MSENR"),"-")</t>
  </si>
  <si>
    <t>=IFERROR(NF($E44,"U_MSPCN"),"-")</t>
  </si>
  <si>
    <t>=IFERROR(NF($E44,"CARDCODE"),"-")</t>
  </si>
  <si>
    <t>=IFERROR(NF($E44,"CARDNAME"),"-")</t>
  </si>
  <si>
    <t>=IFERROR(NF($E44,"U_CUSTREF"),"-")</t>
  </si>
  <si>
    <t>=IFERROR(NF($E44,"U_PODate"),"-")</t>
  </si>
  <si>
    <t>=IFERROR(NF($E44,"DOCdate"),"-")</t>
  </si>
  <si>
    <t>=IFERROR(NF($E44,"ITEMCODE"),"-")</t>
  </si>
  <si>
    <t>=IFERROR(NF($E44,"ITEMNAME"),"-")</t>
  </si>
  <si>
    <t>=IFERROR(NF($E44,"MEMO"),"-")</t>
  </si>
  <si>
    <t>=IFERROR(NF($E44,"QUANTITY"),"-")</t>
  </si>
  <si>
    <t>=IFERROR(NF($E44,"LINETOTAL"),"-")</t>
  </si>
  <si>
    <t>=IFERROR(NF($E44,"U_BPurDisc"),"-")</t>
  </si>
  <si>
    <t>=IFERROR(NF($E44,"ADDRESS2"),"-")</t>
  </si>
  <si>
    <t>=IFERROR(NF($E44,"ItemCode"),"-")</t>
  </si>
  <si>
    <t>=IFERROR(NF($E44,"ItemName"),"-")</t>
  </si>
  <si>
    <t>=IFERROR(NF($E44,"U_SWSub"),"-")</t>
  </si>
  <si>
    <t>=IFERROR(NF($E44,"U_LicComDt"),"-")</t>
  </si>
  <si>
    <t>=IFERROR(NF($E44,"U_LicEndDt"),"-")</t>
  </si>
  <si>
    <t>=IFERROR(NF($E44,"Comments"),"-")</t>
  </si>
  <si>
    <t>="""UICACS"","""",""SQL="",""2=DOCNUM"",""33035629"",""14=CUSTREF"",""2024101071."",""14=U_CUSTREF"",""2024101071."",""15=DOCDATE"",""21/6/2024"",""15=TAXDATE"",""21/6/2024"",""14=CARDCODE"",""CS0167-SGD"",""14=CARDNAME"",""ST LUKE'S HOSPITAL"",""14=ITEMCODE"",""MS021-10695GLP"",""14=ITEMNAME"","""&amp;"MS OFFICE STD 2021 SNGL LTSC"",""10=QUANTITY"",""10.000000"",""14=U_PONO"",""950896"",""15=U_PODATE"",""18/6/2024"",""10=U_TLINTCOS"",""0.000000"",""2=SLPCODE"",""132"",""14=SLPNAME"",""E0001-CS"",""14=MEMO"",""WENDY KUM CHIOU SZE"",""14=CONTACTNAME"",""JULIETTE LIM"",""10=LINETOTAL"",""407"&amp;"1.100000"",""14=U_ENR"","""",""14=U_MSENR"",""S7138270"",""14=U_MSPCN"",""B816AA67"",""14=ADDRESS2"",""ST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"&amp;"juliettelim@stluke.org.sg"""</t>
  </si>
  <si>
    <t>=IFERROR(NF($E45,"DOCNUM"),"-")</t>
  </si>
  <si>
    <t>=IFERROR(NF($E45,"DOCDATE"),"-")</t>
  </si>
  <si>
    <t>=IFERROR(NF($E45,"U_MSENR"),"-")</t>
  </si>
  <si>
    <t>=IFERROR(NF($E45,"U_MSPCN"),"-")</t>
  </si>
  <si>
    <t>=IFERROR(NF($E45,"CARDCODE"),"-")</t>
  </si>
  <si>
    <t>=IFERROR(NF($E45,"CARDNAME"),"-")</t>
  </si>
  <si>
    <t>=IFERROR(NF($E45,"U_CUSTREF"),"-")</t>
  </si>
  <si>
    <t>=IFERROR(NF($E45,"U_PODate"),"-")</t>
  </si>
  <si>
    <t>=IFERROR(NF($E45,"DOCdate"),"-")</t>
  </si>
  <si>
    <t>=IFERROR(NF($E45,"ITEMCODE"),"-")</t>
  </si>
  <si>
    <t>=IFERROR(NF($E45,"ITEMNAME"),"-")</t>
  </si>
  <si>
    <t>=IFERROR(NF($E45,"MEMO"),"-")</t>
  </si>
  <si>
    <t>=IFERROR(NF($E45,"QUANTITY"),"-")</t>
  </si>
  <si>
    <t>=IFERROR(NF($E45,"LINETOTAL"),"-")</t>
  </si>
  <si>
    <t>=IFERROR(NF($E45,"U_BPurDisc"),"-")</t>
  </si>
  <si>
    <t>=IFERROR(NF($E45,"ADDRESS2"),"-")</t>
  </si>
  <si>
    <t>=IFERROR(NF($E45,"ItemCode"),"-")</t>
  </si>
  <si>
    <t>=IFERROR(NF($E45,"ItemName"),"-")</t>
  </si>
  <si>
    <t>=IFERROR(NF($E45,"U_SWSub"),"-")</t>
  </si>
  <si>
    <t>=IFERROR(NF($E45,"U_LicComDt"),"-")</t>
  </si>
  <si>
    <t>=IFERROR(NF($E45,"U_LicEndDt"),"-")</t>
  </si>
  <si>
    <t>=IFERROR(NF($E45,"Comments"),"-")</t>
  </si>
  <si>
    <t>=IFERROR(NF($E46,"DOCNUM"),"-")</t>
  </si>
  <si>
    <t>=IFERROR(NF($E46,"DOCDATE"),"-")</t>
  </si>
  <si>
    <t>=IFERROR(NF($E46,"U_MSENR"),"-")</t>
  </si>
  <si>
    <t>=IFERROR(NF($E46,"CARDCODE"),"-")</t>
  </si>
  <si>
    <t>=IFERROR(NF($E46,"CARDNAME"),"-")</t>
  </si>
  <si>
    <t>=IFERROR(NF($E46,"ITEMCODE"),"-")</t>
  </si>
  <si>
    <t>=IFERROR(NF($E46,"U_CUSTREF"),"-")</t>
  </si>
  <si>
    <t>=IFERROR(NF($E46,"ITEMNAME"),"-")</t>
  </si>
  <si>
    <t>=IFERROR(NF($E46,"MEMO"),"-")</t>
  </si>
  <si>
    <t>=IFERROR(NF($E46,"QUANTITY"),"-")</t>
  </si>
  <si>
    <t>=IFERROR(NF($E46,"LINETOTAL"),"-")</t>
  </si>
  <si>
    <t>=IFERROR(NF($E46,"CONTACTNAME"),"-")</t>
  </si>
  <si>
    <t>=IFERROR(NF($E46,"ADDRESS2"),"-")</t>
  </si>
  <si>
    <t>=IFERROR(NF($E46,"U_PODATE"),"-")</t>
  </si>
  <si>
    <t>=IFERROR(NF($E46,"U_PONO"),"-")</t>
  </si>
  <si>
    <t>=IFERROR(NF($E47,"DOCNUM"),"-")</t>
  </si>
  <si>
    <t>=IFERROR(NF($E47,"DOCDATE"),"-")</t>
  </si>
  <si>
    <t>=IFERROR(NF($E47,"U_MSENR"),"-")</t>
  </si>
  <si>
    <t>=IFERROR(NF($E47,"CARDCODE"),"-")</t>
  </si>
  <si>
    <t>=IFERROR(NF($E47,"CARDNAME"),"-")</t>
  </si>
  <si>
    <t>=IFERROR(NF($E47,"ITEMCODE"),"-")</t>
  </si>
  <si>
    <t>=IFERROR(NF($E47,"U_CUSTREF"),"-")</t>
  </si>
  <si>
    <t>=IFERROR(NF($E47,"ITEMNAME"),"-")</t>
  </si>
  <si>
    <t>=IFERROR(NF($E47,"MEMO"),"-")</t>
  </si>
  <si>
    <t>=IFERROR(NF($E47,"QUANTITY"),"-")</t>
  </si>
  <si>
    <t>=IFERROR(NF($E47,"LINETOTAL"),"-")</t>
  </si>
  <si>
    <t>=IFERROR(NF($E47,"CONTACTNAME"),"-")</t>
  </si>
  <si>
    <t>=IFERROR(NF($E47,"ADDRESS2"),"-")</t>
  </si>
  <si>
    <t>=IFERROR(NF($E47,"U_PODATE"),"-")</t>
  </si>
  <si>
    <t>=IFERROR(NF($E47,"U_PONO"),"-")</t>
  </si>
  <si>
    <t>=SUBTOTAL(9,AB24:AB48)</t>
  </si>
  <si>
    <t>=SUBTOTAL(9,AC24:AC48)</t>
  </si>
  <si>
    <t>PERPETUAL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</si>
</sst>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303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"01/06/2024"</f>
        <v>01/06/2024</v>
      </c>
    </row>
    <row r="4" spans="1:5">
      <c r="A4" s="1" t="s">
        <v>0</v>
      </c>
      <c r="B4" s="4" t="s">
        <v>6</v>
      </c>
      <c r="C4" s="5" t="str">
        <f>"30/06/2024"</f>
        <v>30/06/2024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01/Jun/2024..30/Jun/2024</v>
      </c>
    </row>
    <row r="9" spans="1:5">
      <c r="A9" s="1" t="s">
        <v>9</v>
      </c>
      <c r="C9" s="3" t="str">
        <f>TEXT($C$3,"yyyyMMdd") &amp; ".." &amp; TEXT($C$4,"yyyyMMdd")</f>
        <v>20240601..20240630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62FA-FC74-49CA-94BA-2140DBA96253}">
  <dimension ref="A1:AO49"/>
  <sheetViews>
    <sheetView workbookViewId="0"/>
  </sheetViews>
  <sheetFormatPr defaultRowHeight="15"/>
  <sheetData>
    <row r="1" spans="1:32">
      <c r="A1" s="68" t="s">
        <v>306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309</v>
      </c>
      <c r="N24" s="68" t="s">
        <v>310</v>
      </c>
      <c r="O24" s="68" t="s">
        <v>311</v>
      </c>
      <c r="P24" s="68" t="s">
        <v>312</v>
      </c>
      <c r="R24" s="68" t="s">
        <v>313</v>
      </c>
      <c r="S24" s="68" t="s">
        <v>314</v>
      </c>
      <c r="T24" s="68" t="s">
        <v>315</v>
      </c>
      <c r="U24" s="68" t="s">
        <v>316</v>
      </c>
      <c r="V24" s="68" t="s">
        <v>317</v>
      </c>
      <c r="W24" s="68" t="s">
        <v>141</v>
      </c>
      <c r="X24" s="68" t="s">
        <v>318</v>
      </c>
      <c r="Y24" s="68" t="s">
        <v>319</v>
      </c>
      <c r="Z24" s="68" t="s">
        <v>320</v>
      </c>
      <c r="AA24" s="68" t="s">
        <v>321</v>
      </c>
      <c r="AB24" s="68" t="s">
        <v>146</v>
      </c>
      <c r="AC24" s="68" t="s">
        <v>322</v>
      </c>
      <c r="AD24" s="68" t="s">
        <v>323</v>
      </c>
      <c r="AE24" s="68" t="s">
        <v>322</v>
      </c>
      <c r="AF24" s="68" t="s">
        <v>96</v>
      </c>
      <c r="AG24" s="68" t="s">
        <v>324</v>
      </c>
      <c r="AH24" s="68" t="s">
        <v>95</v>
      </c>
      <c r="AI24" s="68" t="s">
        <v>97</v>
      </c>
      <c r="AJ24" s="68" t="s">
        <v>325</v>
      </c>
      <c r="AK24" s="68" t="s">
        <v>326</v>
      </c>
      <c r="AL24" s="68" t="s">
        <v>327</v>
      </c>
      <c r="AM24" s="68" t="s">
        <v>328</v>
      </c>
      <c r="AN24" s="68" t="s">
        <v>329</v>
      </c>
      <c r="AO24" s="68" t="s">
        <v>330</v>
      </c>
    </row>
    <row r="25" spans="1:41">
      <c r="A25" s="68" t="s">
        <v>194</v>
      </c>
      <c r="B25" s="68" t="s">
        <v>156</v>
      </c>
      <c r="C25" s="68" t="s">
        <v>48</v>
      </c>
      <c r="E25" s="68" t="s">
        <v>331</v>
      </c>
      <c r="K25" s="68" t="s">
        <v>195</v>
      </c>
      <c r="L25" s="68" t="s">
        <v>196</v>
      </c>
      <c r="M25" s="68" t="s">
        <v>332</v>
      </c>
      <c r="N25" s="68" t="s">
        <v>333</v>
      </c>
      <c r="O25" s="68" t="s">
        <v>334</v>
      </c>
      <c r="P25" s="68" t="s">
        <v>335</v>
      </c>
      <c r="R25" s="68" t="s">
        <v>336</v>
      </c>
      <c r="S25" s="68" t="s">
        <v>337</v>
      </c>
      <c r="T25" s="68" t="s">
        <v>338</v>
      </c>
      <c r="U25" s="68" t="s">
        <v>339</v>
      </c>
      <c r="V25" s="68" t="s">
        <v>340</v>
      </c>
      <c r="W25" s="68" t="s">
        <v>197</v>
      </c>
      <c r="X25" s="68" t="s">
        <v>341</v>
      </c>
      <c r="Y25" s="68" t="s">
        <v>342</v>
      </c>
      <c r="Z25" s="68" t="s">
        <v>343</v>
      </c>
      <c r="AA25" s="68" t="s">
        <v>344</v>
      </c>
      <c r="AB25" s="68" t="s">
        <v>168</v>
      </c>
      <c r="AC25" s="68" t="s">
        <v>345</v>
      </c>
      <c r="AD25" s="68" t="s">
        <v>346</v>
      </c>
      <c r="AE25" s="68" t="s">
        <v>345</v>
      </c>
      <c r="AF25" s="68" t="s">
        <v>96</v>
      </c>
      <c r="AG25" s="68" t="s">
        <v>347</v>
      </c>
      <c r="AH25" s="68" t="s">
        <v>95</v>
      </c>
      <c r="AI25" s="68" t="s">
        <v>97</v>
      </c>
      <c r="AJ25" s="68" t="s">
        <v>348</v>
      </c>
      <c r="AK25" s="68" t="s">
        <v>349</v>
      </c>
      <c r="AL25" s="68" t="s">
        <v>350</v>
      </c>
      <c r="AM25" s="68" t="s">
        <v>351</v>
      </c>
      <c r="AN25" s="68" t="s">
        <v>352</v>
      </c>
      <c r="AO25" s="68" t="s">
        <v>353</v>
      </c>
    </row>
    <row r="26" spans="1:41">
      <c r="A26" s="68" t="s">
        <v>194</v>
      </c>
      <c r="B26" s="68" t="s">
        <v>174</v>
      </c>
      <c r="C26" s="68" t="s">
        <v>48</v>
      </c>
      <c r="E26" s="68" t="s">
        <v>331</v>
      </c>
      <c r="K26" s="68" t="s">
        <v>198</v>
      </c>
      <c r="L26" s="68" t="s">
        <v>199</v>
      </c>
      <c r="M26" s="68" t="s">
        <v>354</v>
      </c>
      <c r="N26" s="68" t="s">
        <v>355</v>
      </c>
      <c r="O26" s="68" t="s">
        <v>356</v>
      </c>
      <c r="P26" s="68" t="s">
        <v>357</v>
      </c>
      <c r="R26" s="68" t="s">
        <v>358</v>
      </c>
      <c r="S26" s="68" t="s">
        <v>359</v>
      </c>
      <c r="T26" s="68" t="s">
        <v>360</v>
      </c>
      <c r="U26" s="68" t="s">
        <v>361</v>
      </c>
      <c r="V26" s="68" t="s">
        <v>362</v>
      </c>
      <c r="W26" s="68" t="s">
        <v>200</v>
      </c>
      <c r="X26" s="68" t="s">
        <v>363</v>
      </c>
      <c r="Y26" s="68" t="s">
        <v>364</v>
      </c>
      <c r="Z26" s="68" t="s">
        <v>365</v>
      </c>
      <c r="AA26" s="68" t="s">
        <v>366</v>
      </c>
      <c r="AB26" s="68" t="s">
        <v>186</v>
      </c>
      <c r="AC26" s="68" t="s">
        <v>367</v>
      </c>
      <c r="AD26" s="68" t="s">
        <v>368</v>
      </c>
      <c r="AE26" s="68" t="s">
        <v>367</v>
      </c>
      <c r="AF26" s="68" t="s">
        <v>96</v>
      </c>
      <c r="AG26" s="68" t="s">
        <v>369</v>
      </c>
      <c r="AH26" s="68" t="s">
        <v>95</v>
      </c>
      <c r="AI26" s="68" t="s">
        <v>97</v>
      </c>
      <c r="AJ26" s="68" t="s">
        <v>370</v>
      </c>
      <c r="AK26" s="68" t="s">
        <v>371</v>
      </c>
      <c r="AL26" s="68" t="s">
        <v>372</v>
      </c>
      <c r="AM26" s="68" t="s">
        <v>373</v>
      </c>
      <c r="AN26" s="68" t="s">
        <v>374</v>
      </c>
      <c r="AO26" s="68" t="s">
        <v>375</v>
      </c>
    </row>
    <row r="27" spans="1:41">
      <c r="A27" s="68" t="s">
        <v>194</v>
      </c>
      <c r="B27" s="68" t="s">
        <v>201</v>
      </c>
      <c r="C27" s="68" t="s">
        <v>48</v>
      </c>
      <c r="E27" s="68" t="s">
        <v>331</v>
      </c>
      <c r="K27" s="68" t="s">
        <v>202</v>
      </c>
      <c r="L27" s="68" t="s">
        <v>203</v>
      </c>
      <c r="M27" s="68" t="s">
        <v>376</v>
      </c>
      <c r="N27" s="68" t="s">
        <v>377</v>
      </c>
      <c r="O27" s="68" t="s">
        <v>378</v>
      </c>
      <c r="P27" s="68" t="s">
        <v>379</v>
      </c>
      <c r="R27" s="68" t="s">
        <v>380</v>
      </c>
      <c r="S27" s="68" t="s">
        <v>381</v>
      </c>
      <c r="T27" s="68" t="s">
        <v>382</v>
      </c>
      <c r="U27" s="68" t="s">
        <v>383</v>
      </c>
      <c r="V27" s="68" t="s">
        <v>384</v>
      </c>
      <c r="W27" s="68" t="s">
        <v>204</v>
      </c>
      <c r="X27" s="68" t="s">
        <v>385</v>
      </c>
      <c r="Y27" s="68" t="s">
        <v>386</v>
      </c>
      <c r="Z27" s="68" t="s">
        <v>387</v>
      </c>
      <c r="AA27" s="68" t="s">
        <v>388</v>
      </c>
      <c r="AB27" s="68" t="s">
        <v>205</v>
      </c>
      <c r="AC27" s="68" t="s">
        <v>389</v>
      </c>
      <c r="AD27" s="68" t="s">
        <v>390</v>
      </c>
      <c r="AE27" s="68" t="s">
        <v>389</v>
      </c>
      <c r="AF27" s="68" t="s">
        <v>96</v>
      </c>
      <c r="AG27" s="68" t="s">
        <v>391</v>
      </c>
      <c r="AH27" s="68" t="s">
        <v>95</v>
      </c>
      <c r="AI27" s="68" t="s">
        <v>97</v>
      </c>
      <c r="AJ27" s="68" t="s">
        <v>392</v>
      </c>
      <c r="AK27" s="68" t="s">
        <v>393</v>
      </c>
      <c r="AL27" s="68" t="s">
        <v>394</v>
      </c>
      <c r="AM27" s="68" t="s">
        <v>395</v>
      </c>
      <c r="AN27" s="68" t="s">
        <v>396</v>
      </c>
      <c r="AO27" s="68" t="s">
        <v>397</v>
      </c>
    </row>
    <row r="28" spans="1:41">
      <c r="A28" s="68" t="s">
        <v>194</v>
      </c>
      <c r="B28" s="68" t="s">
        <v>206</v>
      </c>
      <c r="C28" s="68" t="s">
        <v>48</v>
      </c>
      <c r="E28" s="68" t="s">
        <v>331</v>
      </c>
      <c r="K28" s="68" t="s">
        <v>207</v>
      </c>
      <c r="L28" s="68" t="s">
        <v>208</v>
      </c>
      <c r="M28" s="68" t="s">
        <v>398</v>
      </c>
      <c r="N28" s="68" t="s">
        <v>399</v>
      </c>
      <c r="O28" s="68" t="s">
        <v>400</v>
      </c>
      <c r="P28" s="68" t="s">
        <v>401</v>
      </c>
      <c r="R28" s="68" t="s">
        <v>402</v>
      </c>
      <c r="S28" s="68" t="s">
        <v>403</v>
      </c>
      <c r="T28" s="68" t="s">
        <v>404</v>
      </c>
      <c r="U28" s="68" t="s">
        <v>405</v>
      </c>
      <c r="V28" s="68" t="s">
        <v>406</v>
      </c>
      <c r="W28" s="68" t="s">
        <v>209</v>
      </c>
      <c r="X28" s="68" t="s">
        <v>407</v>
      </c>
      <c r="Y28" s="68" t="s">
        <v>408</v>
      </c>
      <c r="Z28" s="68" t="s">
        <v>409</v>
      </c>
      <c r="AA28" s="68" t="s">
        <v>410</v>
      </c>
      <c r="AB28" s="68" t="s">
        <v>210</v>
      </c>
      <c r="AC28" s="68" t="s">
        <v>411</v>
      </c>
      <c r="AD28" s="68" t="s">
        <v>412</v>
      </c>
      <c r="AE28" s="68" t="s">
        <v>411</v>
      </c>
      <c r="AF28" s="68" t="s">
        <v>96</v>
      </c>
      <c r="AG28" s="68" t="s">
        <v>413</v>
      </c>
      <c r="AH28" s="68" t="s">
        <v>95</v>
      </c>
      <c r="AI28" s="68" t="s">
        <v>97</v>
      </c>
      <c r="AJ28" s="68" t="s">
        <v>414</v>
      </c>
      <c r="AK28" s="68" t="s">
        <v>415</v>
      </c>
      <c r="AL28" s="68" t="s">
        <v>416</v>
      </c>
      <c r="AM28" s="68" t="s">
        <v>417</v>
      </c>
      <c r="AN28" s="68" t="s">
        <v>418</v>
      </c>
      <c r="AO28" s="68" t="s">
        <v>419</v>
      </c>
    </row>
    <row r="29" spans="1:41">
      <c r="A29" s="68" t="s">
        <v>194</v>
      </c>
      <c r="B29" s="68" t="s">
        <v>211</v>
      </c>
      <c r="C29" s="68" t="s">
        <v>48</v>
      </c>
      <c r="E29" s="68" t="s">
        <v>420</v>
      </c>
      <c r="K29" s="68" t="s">
        <v>212</v>
      </c>
      <c r="L29" s="68" t="s">
        <v>213</v>
      </c>
      <c r="M29" s="68" t="s">
        <v>421</v>
      </c>
      <c r="N29" s="68" t="s">
        <v>422</v>
      </c>
      <c r="O29" s="68" t="s">
        <v>423</v>
      </c>
      <c r="P29" s="68" t="s">
        <v>424</v>
      </c>
      <c r="R29" s="68" t="s">
        <v>425</v>
      </c>
      <c r="S29" s="68" t="s">
        <v>426</v>
      </c>
      <c r="T29" s="68" t="s">
        <v>427</v>
      </c>
      <c r="U29" s="68" t="s">
        <v>428</v>
      </c>
      <c r="V29" s="68" t="s">
        <v>429</v>
      </c>
      <c r="W29" s="68" t="s">
        <v>214</v>
      </c>
      <c r="X29" s="68" t="s">
        <v>430</v>
      </c>
      <c r="Y29" s="68" t="s">
        <v>431</v>
      </c>
      <c r="Z29" s="68" t="s">
        <v>432</v>
      </c>
      <c r="AA29" s="68" t="s">
        <v>433</v>
      </c>
      <c r="AB29" s="68" t="s">
        <v>215</v>
      </c>
      <c r="AC29" s="68" t="s">
        <v>434</v>
      </c>
      <c r="AD29" s="68" t="s">
        <v>435</v>
      </c>
      <c r="AE29" s="68" t="s">
        <v>434</v>
      </c>
      <c r="AF29" s="68" t="s">
        <v>96</v>
      </c>
      <c r="AG29" s="68" t="s">
        <v>436</v>
      </c>
      <c r="AH29" s="68" t="s">
        <v>95</v>
      </c>
      <c r="AI29" s="68" t="s">
        <v>97</v>
      </c>
      <c r="AJ29" s="68" t="s">
        <v>437</v>
      </c>
      <c r="AK29" s="68" t="s">
        <v>438</v>
      </c>
      <c r="AL29" s="68" t="s">
        <v>439</v>
      </c>
      <c r="AM29" s="68" t="s">
        <v>440</v>
      </c>
      <c r="AN29" s="68" t="s">
        <v>441</v>
      </c>
      <c r="AO29" s="68" t="s">
        <v>442</v>
      </c>
    </row>
    <row r="30" spans="1:41">
      <c r="A30" s="68" t="s">
        <v>194</v>
      </c>
      <c r="B30" s="68" t="s">
        <v>216</v>
      </c>
      <c r="C30" s="68" t="s">
        <v>48</v>
      </c>
      <c r="E30" s="68" t="s">
        <v>443</v>
      </c>
      <c r="K30" s="68" t="s">
        <v>217</v>
      </c>
      <c r="L30" s="68" t="s">
        <v>218</v>
      </c>
      <c r="M30" s="68" t="s">
        <v>444</v>
      </c>
      <c r="N30" s="68" t="s">
        <v>445</v>
      </c>
      <c r="O30" s="68" t="s">
        <v>446</v>
      </c>
      <c r="P30" s="68" t="s">
        <v>447</v>
      </c>
      <c r="R30" s="68" t="s">
        <v>448</v>
      </c>
      <c r="S30" s="68" t="s">
        <v>449</v>
      </c>
      <c r="T30" s="68" t="s">
        <v>450</v>
      </c>
      <c r="U30" s="68" t="s">
        <v>451</v>
      </c>
      <c r="V30" s="68" t="s">
        <v>452</v>
      </c>
      <c r="W30" s="68" t="s">
        <v>219</v>
      </c>
      <c r="X30" s="68" t="s">
        <v>453</v>
      </c>
      <c r="Y30" s="68" t="s">
        <v>454</v>
      </c>
      <c r="Z30" s="68" t="s">
        <v>455</v>
      </c>
      <c r="AA30" s="68" t="s">
        <v>456</v>
      </c>
      <c r="AB30" s="68" t="s">
        <v>220</v>
      </c>
      <c r="AC30" s="68" t="s">
        <v>457</v>
      </c>
      <c r="AD30" s="68" t="s">
        <v>458</v>
      </c>
      <c r="AE30" s="68" t="s">
        <v>457</v>
      </c>
      <c r="AF30" s="68" t="s">
        <v>96</v>
      </c>
      <c r="AG30" s="68" t="s">
        <v>459</v>
      </c>
      <c r="AH30" s="68" t="s">
        <v>95</v>
      </c>
      <c r="AI30" s="68" t="s">
        <v>97</v>
      </c>
      <c r="AJ30" s="68" t="s">
        <v>460</v>
      </c>
      <c r="AK30" s="68" t="s">
        <v>461</v>
      </c>
      <c r="AL30" s="68" t="s">
        <v>462</v>
      </c>
      <c r="AM30" s="68" t="s">
        <v>463</v>
      </c>
      <c r="AN30" s="68" t="s">
        <v>464</v>
      </c>
      <c r="AO30" s="68" t="s">
        <v>465</v>
      </c>
    </row>
    <row r="31" spans="1:41">
      <c r="A31" s="68" t="s">
        <v>194</v>
      </c>
      <c r="B31" s="68" t="s">
        <v>221</v>
      </c>
      <c r="C31" s="68" t="s">
        <v>48</v>
      </c>
      <c r="E31" s="68" t="s">
        <v>443</v>
      </c>
      <c r="K31" s="68" t="s">
        <v>222</v>
      </c>
      <c r="L31" s="68" t="s">
        <v>223</v>
      </c>
      <c r="M31" s="68" t="s">
        <v>466</v>
      </c>
      <c r="N31" s="68" t="s">
        <v>467</v>
      </c>
      <c r="O31" s="68" t="s">
        <v>468</v>
      </c>
      <c r="P31" s="68" t="s">
        <v>469</v>
      </c>
      <c r="R31" s="68" t="s">
        <v>470</v>
      </c>
      <c r="S31" s="68" t="s">
        <v>471</v>
      </c>
      <c r="T31" s="68" t="s">
        <v>472</v>
      </c>
      <c r="U31" s="68" t="s">
        <v>473</v>
      </c>
      <c r="V31" s="68" t="s">
        <v>474</v>
      </c>
      <c r="W31" s="68" t="s">
        <v>224</v>
      </c>
      <c r="X31" s="68" t="s">
        <v>475</v>
      </c>
      <c r="Y31" s="68" t="s">
        <v>476</v>
      </c>
      <c r="Z31" s="68" t="s">
        <v>477</v>
      </c>
      <c r="AA31" s="68" t="s">
        <v>478</v>
      </c>
      <c r="AB31" s="68" t="s">
        <v>225</v>
      </c>
      <c r="AC31" s="68" t="s">
        <v>479</v>
      </c>
      <c r="AD31" s="68" t="s">
        <v>480</v>
      </c>
      <c r="AE31" s="68" t="s">
        <v>479</v>
      </c>
      <c r="AF31" s="68" t="s">
        <v>96</v>
      </c>
      <c r="AG31" s="68" t="s">
        <v>481</v>
      </c>
      <c r="AH31" s="68" t="s">
        <v>95</v>
      </c>
      <c r="AI31" s="68" t="s">
        <v>97</v>
      </c>
      <c r="AJ31" s="68" t="s">
        <v>482</v>
      </c>
      <c r="AK31" s="68" t="s">
        <v>483</v>
      </c>
      <c r="AL31" s="68" t="s">
        <v>484</v>
      </c>
      <c r="AM31" s="68" t="s">
        <v>485</v>
      </c>
      <c r="AN31" s="68" t="s">
        <v>486</v>
      </c>
      <c r="AO31" s="68" t="s">
        <v>487</v>
      </c>
    </row>
    <row r="32" spans="1:41">
      <c r="A32" s="68" t="s">
        <v>194</v>
      </c>
      <c r="B32" s="68" t="s">
        <v>226</v>
      </c>
      <c r="C32" s="68" t="s">
        <v>48</v>
      </c>
      <c r="E32" s="68" t="s">
        <v>443</v>
      </c>
      <c r="K32" s="68" t="s">
        <v>227</v>
      </c>
      <c r="L32" s="68" t="s">
        <v>228</v>
      </c>
      <c r="M32" s="68" t="s">
        <v>488</v>
      </c>
      <c r="N32" s="68" t="s">
        <v>489</v>
      </c>
      <c r="O32" s="68" t="s">
        <v>490</v>
      </c>
      <c r="P32" s="68" t="s">
        <v>491</v>
      </c>
      <c r="R32" s="68" t="s">
        <v>492</v>
      </c>
      <c r="S32" s="68" t="s">
        <v>493</v>
      </c>
      <c r="T32" s="68" t="s">
        <v>494</v>
      </c>
      <c r="U32" s="68" t="s">
        <v>495</v>
      </c>
      <c r="V32" s="68" t="s">
        <v>496</v>
      </c>
      <c r="W32" s="68" t="s">
        <v>229</v>
      </c>
      <c r="X32" s="68" t="s">
        <v>497</v>
      </c>
      <c r="Y32" s="68" t="s">
        <v>498</v>
      </c>
      <c r="Z32" s="68" t="s">
        <v>499</v>
      </c>
      <c r="AA32" s="68" t="s">
        <v>500</v>
      </c>
      <c r="AB32" s="68" t="s">
        <v>230</v>
      </c>
      <c r="AC32" s="68" t="s">
        <v>501</v>
      </c>
      <c r="AD32" s="68" t="s">
        <v>502</v>
      </c>
      <c r="AE32" s="68" t="s">
        <v>501</v>
      </c>
      <c r="AF32" s="68" t="s">
        <v>96</v>
      </c>
      <c r="AG32" s="68" t="s">
        <v>503</v>
      </c>
      <c r="AH32" s="68" t="s">
        <v>95</v>
      </c>
      <c r="AI32" s="68" t="s">
        <v>97</v>
      </c>
      <c r="AJ32" s="68" t="s">
        <v>504</v>
      </c>
      <c r="AK32" s="68" t="s">
        <v>505</v>
      </c>
      <c r="AL32" s="68" t="s">
        <v>506</v>
      </c>
      <c r="AM32" s="68" t="s">
        <v>507</v>
      </c>
      <c r="AN32" s="68" t="s">
        <v>508</v>
      </c>
      <c r="AO32" s="68" t="s">
        <v>509</v>
      </c>
    </row>
    <row r="33" spans="1:41">
      <c r="A33" s="68" t="s">
        <v>194</v>
      </c>
      <c r="B33" s="68" t="s">
        <v>231</v>
      </c>
      <c r="C33" s="68" t="s">
        <v>48</v>
      </c>
      <c r="E33" s="68" t="s">
        <v>443</v>
      </c>
      <c r="K33" s="68" t="s">
        <v>232</v>
      </c>
      <c r="L33" s="68" t="s">
        <v>233</v>
      </c>
      <c r="M33" s="68" t="s">
        <v>510</v>
      </c>
      <c r="N33" s="68" t="s">
        <v>511</v>
      </c>
      <c r="O33" s="68" t="s">
        <v>512</v>
      </c>
      <c r="P33" s="68" t="s">
        <v>513</v>
      </c>
      <c r="R33" s="68" t="s">
        <v>514</v>
      </c>
      <c r="S33" s="68" t="s">
        <v>515</v>
      </c>
      <c r="T33" s="68" t="s">
        <v>516</v>
      </c>
      <c r="U33" s="68" t="s">
        <v>517</v>
      </c>
      <c r="V33" s="68" t="s">
        <v>518</v>
      </c>
      <c r="W33" s="68" t="s">
        <v>234</v>
      </c>
      <c r="X33" s="68" t="s">
        <v>519</v>
      </c>
      <c r="Y33" s="68" t="s">
        <v>520</v>
      </c>
      <c r="Z33" s="68" t="s">
        <v>521</v>
      </c>
      <c r="AA33" s="68" t="s">
        <v>522</v>
      </c>
      <c r="AB33" s="68" t="s">
        <v>235</v>
      </c>
      <c r="AC33" s="68" t="s">
        <v>523</v>
      </c>
      <c r="AD33" s="68" t="s">
        <v>524</v>
      </c>
      <c r="AE33" s="68" t="s">
        <v>523</v>
      </c>
      <c r="AF33" s="68" t="s">
        <v>96</v>
      </c>
      <c r="AG33" s="68" t="s">
        <v>525</v>
      </c>
      <c r="AH33" s="68" t="s">
        <v>95</v>
      </c>
      <c r="AI33" s="68" t="s">
        <v>97</v>
      </c>
      <c r="AJ33" s="68" t="s">
        <v>526</v>
      </c>
      <c r="AK33" s="68" t="s">
        <v>527</v>
      </c>
      <c r="AL33" s="68" t="s">
        <v>528</v>
      </c>
      <c r="AM33" s="68" t="s">
        <v>529</v>
      </c>
      <c r="AN33" s="68" t="s">
        <v>530</v>
      </c>
      <c r="AO33" s="68" t="s">
        <v>531</v>
      </c>
    </row>
    <row r="34" spans="1:41">
      <c r="A34" s="68" t="s">
        <v>194</v>
      </c>
      <c r="B34" s="68" t="s">
        <v>236</v>
      </c>
      <c r="C34" s="68" t="s">
        <v>48</v>
      </c>
      <c r="E34" s="68" t="s">
        <v>532</v>
      </c>
      <c r="K34" s="68" t="s">
        <v>237</v>
      </c>
      <c r="L34" s="68" t="s">
        <v>238</v>
      </c>
      <c r="M34" s="68" t="s">
        <v>533</v>
      </c>
      <c r="N34" s="68" t="s">
        <v>534</v>
      </c>
      <c r="O34" s="68" t="s">
        <v>535</v>
      </c>
      <c r="P34" s="68" t="s">
        <v>536</v>
      </c>
      <c r="R34" s="68" t="s">
        <v>537</v>
      </c>
      <c r="S34" s="68" t="s">
        <v>538</v>
      </c>
      <c r="T34" s="68" t="s">
        <v>539</v>
      </c>
      <c r="U34" s="68" t="s">
        <v>540</v>
      </c>
      <c r="V34" s="68" t="s">
        <v>541</v>
      </c>
      <c r="W34" s="68" t="s">
        <v>239</v>
      </c>
      <c r="X34" s="68" t="s">
        <v>542</v>
      </c>
      <c r="Y34" s="68" t="s">
        <v>543</v>
      </c>
      <c r="Z34" s="68" t="s">
        <v>544</v>
      </c>
      <c r="AA34" s="68" t="s">
        <v>545</v>
      </c>
      <c r="AB34" s="68" t="s">
        <v>240</v>
      </c>
      <c r="AC34" s="68" t="s">
        <v>546</v>
      </c>
      <c r="AD34" s="68" t="s">
        <v>547</v>
      </c>
      <c r="AE34" s="68" t="s">
        <v>546</v>
      </c>
      <c r="AF34" s="68" t="s">
        <v>96</v>
      </c>
      <c r="AG34" s="68" t="s">
        <v>548</v>
      </c>
      <c r="AH34" s="68" t="s">
        <v>95</v>
      </c>
      <c r="AI34" s="68" t="s">
        <v>97</v>
      </c>
      <c r="AJ34" s="68" t="s">
        <v>549</v>
      </c>
      <c r="AK34" s="68" t="s">
        <v>550</v>
      </c>
      <c r="AL34" s="68" t="s">
        <v>551</v>
      </c>
      <c r="AM34" s="68" t="s">
        <v>552</v>
      </c>
      <c r="AN34" s="68" t="s">
        <v>553</v>
      </c>
      <c r="AO34" s="68" t="s">
        <v>554</v>
      </c>
    </row>
    <row r="35" spans="1:41">
      <c r="A35" s="68" t="s">
        <v>194</v>
      </c>
      <c r="B35" s="68" t="s">
        <v>241</v>
      </c>
      <c r="C35" s="68" t="s">
        <v>48</v>
      </c>
      <c r="E35" s="68" t="s">
        <v>532</v>
      </c>
      <c r="K35" s="68" t="s">
        <v>242</v>
      </c>
      <c r="L35" s="68" t="s">
        <v>243</v>
      </c>
      <c r="M35" s="68" t="s">
        <v>555</v>
      </c>
      <c r="N35" s="68" t="s">
        <v>556</v>
      </c>
      <c r="O35" s="68" t="s">
        <v>557</v>
      </c>
      <c r="P35" s="68" t="s">
        <v>558</v>
      </c>
      <c r="R35" s="68" t="s">
        <v>559</v>
      </c>
      <c r="S35" s="68" t="s">
        <v>560</v>
      </c>
      <c r="T35" s="68" t="s">
        <v>561</v>
      </c>
      <c r="U35" s="68" t="s">
        <v>562</v>
      </c>
      <c r="V35" s="68" t="s">
        <v>563</v>
      </c>
      <c r="W35" s="68" t="s">
        <v>244</v>
      </c>
      <c r="X35" s="68" t="s">
        <v>564</v>
      </c>
      <c r="Y35" s="68" t="s">
        <v>565</v>
      </c>
      <c r="Z35" s="68" t="s">
        <v>566</v>
      </c>
      <c r="AA35" s="68" t="s">
        <v>567</v>
      </c>
      <c r="AB35" s="68" t="s">
        <v>245</v>
      </c>
      <c r="AC35" s="68" t="s">
        <v>568</v>
      </c>
      <c r="AD35" s="68" t="s">
        <v>569</v>
      </c>
      <c r="AE35" s="68" t="s">
        <v>568</v>
      </c>
      <c r="AF35" s="68" t="s">
        <v>96</v>
      </c>
      <c r="AG35" s="68" t="s">
        <v>570</v>
      </c>
      <c r="AH35" s="68" t="s">
        <v>95</v>
      </c>
      <c r="AI35" s="68" t="s">
        <v>97</v>
      </c>
      <c r="AJ35" s="68" t="s">
        <v>571</v>
      </c>
      <c r="AK35" s="68" t="s">
        <v>572</v>
      </c>
      <c r="AL35" s="68" t="s">
        <v>573</v>
      </c>
      <c r="AM35" s="68" t="s">
        <v>574</v>
      </c>
      <c r="AN35" s="68" t="s">
        <v>575</v>
      </c>
      <c r="AO35" s="68" t="s">
        <v>576</v>
      </c>
    </row>
    <row r="36" spans="1:41">
      <c r="A36" s="68" t="s">
        <v>194</v>
      </c>
      <c r="B36" s="68" t="s">
        <v>246</v>
      </c>
      <c r="C36" s="68" t="s">
        <v>48</v>
      </c>
      <c r="E36" s="68" t="s">
        <v>532</v>
      </c>
      <c r="K36" s="68" t="s">
        <v>247</v>
      </c>
      <c r="L36" s="68" t="s">
        <v>248</v>
      </c>
      <c r="M36" s="68" t="s">
        <v>577</v>
      </c>
      <c r="N36" s="68" t="s">
        <v>578</v>
      </c>
      <c r="O36" s="68" t="s">
        <v>579</v>
      </c>
      <c r="P36" s="68" t="s">
        <v>580</v>
      </c>
      <c r="R36" s="68" t="s">
        <v>581</v>
      </c>
      <c r="S36" s="68" t="s">
        <v>582</v>
      </c>
      <c r="T36" s="68" t="s">
        <v>583</v>
      </c>
      <c r="U36" s="68" t="s">
        <v>584</v>
      </c>
      <c r="V36" s="68" t="s">
        <v>585</v>
      </c>
      <c r="W36" s="68" t="s">
        <v>249</v>
      </c>
      <c r="X36" s="68" t="s">
        <v>586</v>
      </c>
      <c r="Y36" s="68" t="s">
        <v>587</v>
      </c>
      <c r="Z36" s="68" t="s">
        <v>588</v>
      </c>
      <c r="AA36" s="68" t="s">
        <v>589</v>
      </c>
      <c r="AB36" s="68" t="s">
        <v>250</v>
      </c>
      <c r="AC36" s="68" t="s">
        <v>590</v>
      </c>
      <c r="AD36" s="68" t="s">
        <v>591</v>
      </c>
      <c r="AE36" s="68" t="s">
        <v>590</v>
      </c>
      <c r="AF36" s="68" t="s">
        <v>96</v>
      </c>
      <c r="AG36" s="68" t="s">
        <v>592</v>
      </c>
      <c r="AH36" s="68" t="s">
        <v>95</v>
      </c>
      <c r="AI36" s="68" t="s">
        <v>97</v>
      </c>
      <c r="AJ36" s="68" t="s">
        <v>593</v>
      </c>
      <c r="AK36" s="68" t="s">
        <v>594</v>
      </c>
      <c r="AL36" s="68" t="s">
        <v>595</v>
      </c>
      <c r="AM36" s="68" t="s">
        <v>596</v>
      </c>
      <c r="AN36" s="68" t="s">
        <v>597</v>
      </c>
      <c r="AO36" s="68" t="s">
        <v>598</v>
      </c>
    </row>
    <row r="37" spans="1:41">
      <c r="A37" s="68" t="s">
        <v>194</v>
      </c>
      <c r="B37" s="68" t="s">
        <v>251</v>
      </c>
      <c r="C37" s="68" t="s">
        <v>48</v>
      </c>
      <c r="E37" s="68" t="s">
        <v>532</v>
      </c>
      <c r="K37" s="68" t="s">
        <v>252</v>
      </c>
      <c r="L37" s="68" t="s">
        <v>253</v>
      </c>
      <c r="M37" s="68" t="s">
        <v>599</v>
      </c>
      <c r="N37" s="68" t="s">
        <v>600</v>
      </c>
      <c r="O37" s="68" t="s">
        <v>601</v>
      </c>
      <c r="P37" s="68" t="s">
        <v>602</v>
      </c>
      <c r="R37" s="68" t="s">
        <v>603</v>
      </c>
      <c r="S37" s="68" t="s">
        <v>604</v>
      </c>
      <c r="T37" s="68" t="s">
        <v>605</v>
      </c>
      <c r="U37" s="68" t="s">
        <v>606</v>
      </c>
      <c r="V37" s="68" t="s">
        <v>607</v>
      </c>
      <c r="W37" s="68" t="s">
        <v>254</v>
      </c>
      <c r="X37" s="68" t="s">
        <v>608</v>
      </c>
      <c r="Y37" s="68" t="s">
        <v>609</v>
      </c>
      <c r="Z37" s="68" t="s">
        <v>610</v>
      </c>
      <c r="AA37" s="68" t="s">
        <v>611</v>
      </c>
      <c r="AB37" s="68" t="s">
        <v>255</v>
      </c>
      <c r="AC37" s="68" t="s">
        <v>612</v>
      </c>
      <c r="AD37" s="68" t="s">
        <v>613</v>
      </c>
      <c r="AE37" s="68" t="s">
        <v>612</v>
      </c>
      <c r="AF37" s="68" t="s">
        <v>96</v>
      </c>
      <c r="AG37" s="68" t="s">
        <v>614</v>
      </c>
      <c r="AH37" s="68" t="s">
        <v>95</v>
      </c>
      <c r="AI37" s="68" t="s">
        <v>97</v>
      </c>
      <c r="AJ37" s="68" t="s">
        <v>615</v>
      </c>
      <c r="AK37" s="68" t="s">
        <v>616</v>
      </c>
      <c r="AL37" s="68" t="s">
        <v>617</v>
      </c>
      <c r="AM37" s="68" t="s">
        <v>618</v>
      </c>
      <c r="AN37" s="68" t="s">
        <v>619</v>
      </c>
      <c r="AO37" s="68" t="s">
        <v>620</v>
      </c>
    </row>
    <row r="38" spans="1:41">
      <c r="A38" s="68" t="s">
        <v>194</v>
      </c>
      <c r="B38" s="68" t="s">
        <v>256</v>
      </c>
      <c r="C38" s="68" t="s">
        <v>48</v>
      </c>
      <c r="E38" s="68" t="s">
        <v>532</v>
      </c>
      <c r="K38" s="68" t="s">
        <v>257</v>
      </c>
      <c r="L38" s="68" t="s">
        <v>258</v>
      </c>
      <c r="M38" s="68" t="s">
        <v>621</v>
      </c>
      <c r="N38" s="68" t="s">
        <v>622</v>
      </c>
      <c r="O38" s="68" t="s">
        <v>623</v>
      </c>
      <c r="P38" s="68" t="s">
        <v>624</v>
      </c>
      <c r="R38" s="68" t="s">
        <v>625</v>
      </c>
      <c r="S38" s="68" t="s">
        <v>626</v>
      </c>
      <c r="T38" s="68" t="s">
        <v>627</v>
      </c>
      <c r="U38" s="68" t="s">
        <v>628</v>
      </c>
      <c r="V38" s="68" t="s">
        <v>629</v>
      </c>
      <c r="W38" s="68" t="s">
        <v>259</v>
      </c>
      <c r="X38" s="68" t="s">
        <v>630</v>
      </c>
      <c r="Y38" s="68" t="s">
        <v>631</v>
      </c>
      <c r="Z38" s="68" t="s">
        <v>632</v>
      </c>
      <c r="AA38" s="68" t="s">
        <v>633</v>
      </c>
      <c r="AB38" s="68" t="s">
        <v>260</v>
      </c>
      <c r="AC38" s="68" t="s">
        <v>634</v>
      </c>
      <c r="AD38" s="68" t="s">
        <v>635</v>
      </c>
      <c r="AE38" s="68" t="s">
        <v>634</v>
      </c>
      <c r="AF38" s="68" t="s">
        <v>96</v>
      </c>
      <c r="AG38" s="68" t="s">
        <v>636</v>
      </c>
      <c r="AH38" s="68" t="s">
        <v>95</v>
      </c>
      <c r="AI38" s="68" t="s">
        <v>97</v>
      </c>
      <c r="AJ38" s="68" t="s">
        <v>637</v>
      </c>
      <c r="AK38" s="68" t="s">
        <v>638</v>
      </c>
      <c r="AL38" s="68" t="s">
        <v>639</v>
      </c>
      <c r="AM38" s="68" t="s">
        <v>640</v>
      </c>
      <c r="AN38" s="68" t="s">
        <v>641</v>
      </c>
      <c r="AO38" s="68" t="s">
        <v>642</v>
      </c>
    </row>
    <row r="39" spans="1:41">
      <c r="A39" s="68" t="s">
        <v>194</v>
      </c>
      <c r="B39" s="68" t="s">
        <v>261</v>
      </c>
      <c r="C39" s="68" t="s">
        <v>48</v>
      </c>
      <c r="E39" s="68" t="s">
        <v>532</v>
      </c>
      <c r="K39" s="68" t="s">
        <v>262</v>
      </c>
      <c r="L39" s="68" t="s">
        <v>263</v>
      </c>
      <c r="M39" s="68" t="s">
        <v>643</v>
      </c>
      <c r="N39" s="68" t="s">
        <v>644</v>
      </c>
      <c r="O39" s="68" t="s">
        <v>645</v>
      </c>
      <c r="P39" s="68" t="s">
        <v>646</v>
      </c>
      <c r="R39" s="68" t="s">
        <v>647</v>
      </c>
      <c r="S39" s="68" t="s">
        <v>648</v>
      </c>
      <c r="T39" s="68" t="s">
        <v>649</v>
      </c>
      <c r="U39" s="68" t="s">
        <v>650</v>
      </c>
      <c r="V39" s="68" t="s">
        <v>651</v>
      </c>
      <c r="W39" s="68" t="s">
        <v>264</v>
      </c>
      <c r="X39" s="68" t="s">
        <v>652</v>
      </c>
      <c r="Y39" s="68" t="s">
        <v>653</v>
      </c>
      <c r="Z39" s="68" t="s">
        <v>654</v>
      </c>
      <c r="AA39" s="68" t="s">
        <v>655</v>
      </c>
      <c r="AB39" s="68" t="s">
        <v>265</v>
      </c>
      <c r="AC39" s="68" t="s">
        <v>656</v>
      </c>
      <c r="AD39" s="68" t="s">
        <v>657</v>
      </c>
      <c r="AE39" s="68" t="s">
        <v>656</v>
      </c>
      <c r="AF39" s="68" t="s">
        <v>96</v>
      </c>
      <c r="AG39" s="68" t="s">
        <v>658</v>
      </c>
      <c r="AH39" s="68" t="s">
        <v>95</v>
      </c>
      <c r="AI39" s="68" t="s">
        <v>97</v>
      </c>
      <c r="AJ39" s="68" t="s">
        <v>659</v>
      </c>
      <c r="AK39" s="68" t="s">
        <v>660</v>
      </c>
      <c r="AL39" s="68" t="s">
        <v>661</v>
      </c>
      <c r="AM39" s="68" t="s">
        <v>662</v>
      </c>
      <c r="AN39" s="68" t="s">
        <v>663</v>
      </c>
      <c r="AO39" s="68" t="s">
        <v>664</v>
      </c>
    </row>
    <row r="40" spans="1:41">
      <c r="A40" s="68" t="s">
        <v>194</v>
      </c>
      <c r="B40" s="68" t="s">
        <v>266</v>
      </c>
      <c r="C40" s="68" t="s">
        <v>48</v>
      </c>
      <c r="E40" s="68" t="s">
        <v>532</v>
      </c>
      <c r="K40" s="68" t="s">
        <v>267</v>
      </c>
      <c r="L40" s="68" t="s">
        <v>268</v>
      </c>
      <c r="M40" s="68" t="s">
        <v>665</v>
      </c>
      <c r="N40" s="68" t="s">
        <v>666</v>
      </c>
      <c r="O40" s="68" t="s">
        <v>667</v>
      </c>
      <c r="P40" s="68" t="s">
        <v>668</v>
      </c>
      <c r="R40" s="68" t="s">
        <v>669</v>
      </c>
      <c r="S40" s="68" t="s">
        <v>670</v>
      </c>
      <c r="T40" s="68" t="s">
        <v>671</v>
      </c>
      <c r="U40" s="68" t="s">
        <v>672</v>
      </c>
      <c r="V40" s="68" t="s">
        <v>673</v>
      </c>
      <c r="W40" s="68" t="s">
        <v>269</v>
      </c>
      <c r="X40" s="68" t="s">
        <v>674</v>
      </c>
      <c r="Y40" s="68" t="s">
        <v>675</v>
      </c>
      <c r="Z40" s="68" t="s">
        <v>676</v>
      </c>
      <c r="AA40" s="68" t="s">
        <v>677</v>
      </c>
      <c r="AB40" s="68" t="s">
        <v>270</v>
      </c>
      <c r="AC40" s="68" t="s">
        <v>678</v>
      </c>
      <c r="AD40" s="68" t="s">
        <v>679</v>
      </c>
      <c r="AE40" s="68" t="s">
        <v>678</v>
      </c>
      <c r="AF40" s="68" t="s">
        <v>96</v>
      </c>
      <c r="AG40" s="68" t="s">
        <v>680</v>
      </c>
      <c r="AH40" s="68" t="s">
        <v>95</v>
      </c>
      <c r="AI40" s="68" t="s">
        <v>97</v>
      </c>
      <c r="AJ40" s="68" t="s">
        <v>681</v>
      </c>
      <c r="AK40" s="68" t="s">
        <v>682</v>
      </c>
      <c r="AL40" s="68" t="s">
        <v>683</v>
      </c>
      <c r="AM40" s="68" t="s">
        <v>684</v>
      </c>
      <c r="AN40" s="68" t="s">
        <v>685</v>
      </c>
      <c r="AO40" s="68" t="s">
        <v>686</v>
      </c>
    </row>
    <row r="41" spans="1:41">
      <c r="A41" s="68" t="s">
        <v>194</v>
      </c>
      <c r="B41" s="68" t="s">
        <v>271</v>
      </c>
      <c r="C41" s="68" t="s">
        <v>48</v>
      </c>
      <c r="E41" s="68" t="s">
        <v>532</v>
      </c>
      <c r="K41" s="68" t="s">
        <v>272</v>
      </c>
      <c r="L41" s="68" t="s">
        <v>273</v>
      </c>
      <c r="M41" s="68" t="s">
        <v>687</v>
      </c>
      <c r="N41" s="68" t="s">
        <v>688</v>
      </c>
      <c r="O41" s="68" t="s">
        <v>689</v>
      </c>
      <c r="P41" s="68" t="s">
        <v>690</v>
      </c>
      <c r="R41" s="68" t="s">
        <v>691</v>
      </c>
      <c r="S41" s="68" t="s">
        <v>692</v>
      </c>
      <c r="T41" s="68" t="s">
        <v>693</v>
      </c>
      <c r="U41" s="68" t="s">
        <v>694</v>
      </c>
      <c r="V41" s="68" t="s">
        <v>695</v>
      </c>
      <c r="W41" s="68" t="s">
        <v>274</v>
      </c>
      <c r="X41" s="68" t="s">
        <v>696</v>
      </c>
      <c r="Y41" s="68" t="s">
        <v>697</v>
      </c>
      <c r="Z41" s="68" t="s">
        <v>698</v>
      </c>
      <c r="AA41" s="68" t="s">
        <v>699</v>
      </c>
      <c r="AB41" s="68" t="s">
        <v>275</v>
      </c>
      <c r="AC41" s="68" t="s">
        <v>700</v>
      </c>
      <c r="AD41" s="68" t="s">
        <v>701</v>
      </c>
      <c r="AE41" s="68" t="s">
        <v>700</v>
      </c>
      <c r="AF41" s="68" t="s">
        <v>96</v>
      </c>
      <c r="AG41" s="68" t="s">
        <v>702</v>
      </c>
      <c r="AH41" s="68" t="s">
        <v>95</v>
      </c>
      <c r="AI41" s="68" t="s">
        <v>97</v>
      </c>
      <c r="AJ41" s="68" t="s">
        <v>703</v>
      </c>
      <c r="AK41" s="68" t="s">
        <v>704</v>
      </c>
      <c r="AL41" s="68" t="s">
        <v>705</v>
      </c>
      <c r="AM41" s="68" t="s">
        <v>706</v>
      </c>
      <c r="AN41" s="68" t="s">
        <v>707</v>
      </c>
      <c r="AO41" s="68" t="s">
        <v>708</v>
      </c>
    </row>
    <row r="42" spans="1:41">
      <c r="A42" s="68" t="s">
        <v>194</v>
      </c>
      <c r="B42" s="68" t="s">
        <v>276</v>
      </c>
      <c r="C42" s="68" t="s">
        <v>48</v>
      </c>
      <c r="E42" s="68" t="s">
        <v>709</v>
      </c>
      <c r="K42" s="68" t="s">
        <v>277</v>
      </c>
      <c r="L42" s="68" t="s">
        <v>278</v>
      </c>
      <c r="M42" s="68" t="s">
        <v>710</v>
      </c>
      <c r="N42" s="68" t="s">
        <v>711</v>
      </c>
      <c r="O42" s="68" t="s">
        <v>712</v>
      </c>
      <c r="P42" s="68" t="s">
        <v>713</v>
      </c>
      <c r="R42" s="68" t="s">
        <v>714</v>
      </c>
      <c r="S42" s="68" t="s">
        <v>715</v>
      </c>
      <c r="T42" s="68" t="s">
        <v>716</v>
      </c>
      <c r="U42" s="68" t="s">
        <v>717</v>
      </c>
      <c r="V42" s="68" t="s">
        <v>718</v>
      </c>
      <c r="W42" s="68" t="s">
        <v>279</v>
      </c>
      <c r="X42" s="68" t="s">
        <v>719</v>
      </c>
      <c r="Y42" s="68" t="s">
        <v>720</v>
      </c>
      <c r="Z42" s="68" t="s">
        <v>721</v>
      </c>
      <c r="AA42" s="68" t="s">
        <v>722</v>
      </c>
      <c r="AB42" s="68" t="s">
        <v>280</v>
      </c>
      <c r="AC42" s="68" t="s">
        <v>723</v>
      </c>
      <c r="AD42" s="68" t="s">
        <v>724</v>
      </c>
      <c r="AE42" s="68" t="s">
        <v>723</v>
      </c>
      <c r="AF42" s="68" t="s">
        <v>96</v>
      </c>
      <c r="AG42" s="68" t="s">
        <v>725</v>
      </c>
      <c r="AH42" s="68" t="s">
        <v>95</v>
      </c>
      <c r="AI42" s="68" t="s">
        <v>97</v>
      </c>
      <c r="AJ42" s="68" t="s">
        <v>726</v>
      </c>
      <c r="AK42" s="68" t="s">
        <v>727</v>
      </c>
      <c r="AL42" s="68" t="s">
        <v>728</v>
      </c>
      <c r="AM42" s="68" t="s">
        <v>729</v>
      </c>
      <c r="AN42" s="68" t="s">
        <v>730</v>
      </c>
      <c r="AO42" s="68" t="s">
        <v>731</v>
      </c>
    </row>
    <row r="43" spans="1:41">
      <c r="A43" s="68" t="s">
        <v>194</v>
      </c>
      <c r="B43" s="68" t="s">
        <v>281</v>
      </c>
      <c r="C43" s="68" t="s">
        <v>48</v>
      </c>
      <c r="E43" s="68" t="s">
        <v>732</v>
      </c>
      <c r="K43" s="68" t="s">
        <v>282</v>
      </c>
      <c r="L43" s="68" t="s">
        <v>283</v>
      </c>
      <c r="M43" s="68" t="s">
        <v>733</v>
      </c>
      <c r="N43" s="68" t="s">
        <v>734</v>
      </c>
      <c r="O43" s="68" t="s">
        <v>735</v>
      </c>
      <c r="P43" s="68" t="s">
        <v>736</v>
      </c>
      <c r="R43" s="68" t="s">
        <v>737</v>
      </c>
      <c r="S43" s="68" t="s">
        <v>738</v>
      </c>
      <c r="T43" s="68" t="s">
        <v>739</v>
      </c>
      <c r="U43" s="68" t="s">
        <v>740</v>
      </c>
      <c r="V43" s="68" t="s">
        <v>741</v>
      </c>
      <c r="W43" s="68" t="s">
        <v>284</v>
      </c>
      <c r="X43" s="68" t="s">
        <v>742</v>
      </c>
      <c r="Y43" s="68" t="s">
        <v>743</v>
      </c>
      <c r="Z43" s="68" t="s">
        <v>744</v>
      </c>
      <c r="AA43" s="68" t="s">
        <v>745</v>
      </c>
      <c r="AB43" s="68" t="s">
        <v>285</v>
      </c>
      <c r="AC43" s="68" t="s">
        <v>746</v>
      </c>
      <c r="AD43" s="68" t="s">
        <v>747</v>
      </c>
      <c r="AE43" s="68" t="s">
        <v>746</v>
      </c>
      <c r="AF43" s="68" t="s">
        <v>96</v>
      </c>
      <c r="AG43" s="68" t="s">
        <v>748</v>
      </c>
      <c r="AH43" s="68" t="s">
        <v>95</v>
      </c>
      <c r="AI43" s="68" t="s">
        <v>97</v>
      </c>
      <c r="AJ43" s="68" t="s">
        <v>749</v>
      </c>
      <c r="AK43" s="68" t="s">
        <v>750</v>
      </c>
      <c r="AL43" s="68" t="s">
        <v>751</v>
      </c>
      <c r="AM43" s="68" t="s">
        <v>752</v>
      </c>
      <c r="AN43" s="68" t="s">
        <v>753</v>
      </c>
      <c r="AO43" s="68" t="s">
        <v>754</v>
      </c>
    </row>
    <row r="44" spans="1:41">
      <c r="A44" s="68" t="s">
        <v>194</v>
      </c>
      <c r="B44" s="68" t="s">
        <v>286</v>
      </c>
      <c r="C44" s="68" t="s">
        <v>48</v>
      </c>
      <c r="E44" s="68" t="s">
        <v>755</v>
      </c>
      <c r="K44" s="68" t="s">
        <v>287</v>
      </c>
      <c r="L44" s="68" t="s">
        <v>288</v>
      </c>
      <c r="M44" s="68" t="s">
        <v>756</v>
      </c>
      <c r="N44" s="68" t="s">
        <v>757</v>
      </c>
      <c r="O44" s="68" t="s">
        <v>758</v>
      </c>
      <c r="P44" s="68" t="s">
        <v>759</v>
      </c>
      <c r="R44" s="68" t="s">
        <v>760</v>
      </c>
      <c r="S44" s="68" t="s">
        <v>761</v>
      </c>
      <c r="T44" s="68" t="s">
        <v>762</v>
      </c>
      <c r="U44" s="68" t="s">
        <v>763</v>
      </c>
      <c r="V44" s="68" t="s">
        <v>764</v>
      </c>
      <c r="W44" s="68" t="s">
        <v>289</v>
      </c>
      <c r="X44" s="68" t="s">
        <v>765</v>
      </c>
      <c r="Y44" s="68" t="s">
        <v>766</v>
      </c>
      <c r="Z44" s="68" t="s">
        <v>767</v>
      </c>
      <c r="AA44" s="68" t="s">
        <v>768</v>
      </c>
      <c r="AB44" s="68" t="s">
        <v>290</v>
      </c>
      <c r="AC44" s="68" t="s">
        <v>769</v>
      </c>
      <c r="AD44" s="68" t="s">
        <v>770</v>
      </c>
      <c r="AE44" s="68" t="s">
        <v>769</v>
      </c>
      <c r="AF44" s="68" t="s">
        <v>96</v>
      </c>
      <c r="AG44" s="68" t="s">
        <v>771</v>
      </c>
      <c r="AH44" s="68" t="s">
        <v>95</v>
      </c>
      <c r="AI44" s="68" t="s">
        <v>97</v>
      </c>
      <c r="AJ44" s="68" t="s">
        <v>772</v>
      </c>
      <c r="AK44" s="68" t="s">
        <v>773</v>
      </c>
      <c r="AL44" s="68" t="s">
        <v>774</v>
      </c>
      <c r="AM44" s="68" t="s">
        <v>775</v>
      </c>
      <c r="AN44" s="68" t="s">
        <v>776</v>
      </c>
      <c r="AO44" s="68" t="s">
        <v>777</v>
      </c>
    </row>
    <row r="45" spans="1:41">
      <c r="A45" s="68" t="s">
        <v>194</v>
      </c>
      <c r="B45" s="68" t="s">
        <v>291</v>
      </c>
      <c r="C45" s="68" t="s">
        <v>48</v>
      </c>
      <c r="E45" s="68" t="s">
        <v>778</v>
      </c>
      <c r="K45" s="68" t="s">
        <v>292</v>
      </c>
      <c r="L45" s="68" t="s">
        <v>293</v>
      </c>
      <c r="M45" s="68" t="s">
        <v>779</v>
      </c>
      <c r="N45" s="68" t="s">
        <v>780</v>
      </c>
      <c r="O45" s="68" t="s">
        <v>781</v>
      </c>
      <c r="P45" s="68" t="s">
        <v>782</v>
      </c>
      <c r="R45" s="68" t="s">
        <v>783</v>
      </c>
      <c r="S45" s="68" t="s">
        <v>784</v>
      </c>
      <c r="T45" s="68" t="s">
        <v>785</v>
      </c>
      <c r="U45" s="68" t="s">
        <v>786</v>
      </c>
      <c r="V45" s="68" t="s">
        <v>787</v>
      </c>
      <c r="W45" s="68" t="s">
        <v>294</v>
      </c>
      <c r="X45" s="68" t="s">
        <v>788</v>
      </c>
      <c r="Y45" s="68" t="s">
        <v>789</v>
      </c>
      <c r="Z45" s="68" t="s">
        <v>790</v>
      </c>
      <c r="AA45" s="68" t="s">
        <v>791</v>
      </c>
      <c r="AB45" s="68" t="s">
        <v>295</v>
      </c>
      <c r="AC45" s="68" t="s">
        <v>792</v>
      </c>
      <c r="AD45" s="68" t="s">
        <v>793</v>
      </c>
      <c r="AE45" s="68" t="s">
        <v>792</v>
      </c>
      <c r="AF45" s="68" t="s">
        <v>96</v>
      </c>
      <c r="AG45" s="68" t="s">
        <v>794</v>
      </c>
      <c r="AH45" s="68" t="s">
        <v>95</v>
      </c>
      <c r="AI45" s="68" t="s">
        <v>97</v>
      </c>
      <c r="AJ45" s="68" t="s">
        <v>795</v>
      </c>
      <c r="AK45" s="68" t="s">
        <v>796</v>
      </c>
      <c r="AL45" s="68" t="s">
        <v>797</v>
      </c>
      <c r="AM45" s="68" t="s">
        <v>798</v>
      </c>
      <c r="AN45" s="68" t="s">
        <v>799</v>
      </c>
      <c r="AO45" s="68" t="s">
        <v>800</v>
      </c>
    </row>
    <row r="46" spans="1:41">
      <c r="B46" s="68" t="s">
        <v>296</v>
      </c>
      <c r="C46" s="68" t="s">
        <v>49</v>
      </c>
      <c r="E46" s="68" t="s">
        <v>157</v>
      </c>
      <c r="K46" s="68" t="s">
        <v>801</v>
      </c>
      <c r="L46" s="68" t="s">
        <v>802</v>
      </c>
      <c r="O46" s="68" t="s">
        <v>803</v>
      </c>
      <c r="R46" s="68" t="s">
        <v>804</v>
      </c>
      <c r="S46" s="68" t="s">
        <v>805</v>
      </c>
      <c r="T46" s="68" t="s">
        <v>806</v>
      </c>
      <c r="U46" s="68" t="s">
        <v>807</v>
      </c>
      <c r="X46" s="68" t="s">
        <v>806</v>
      </c>
      <c r="Y46" s="68" t="s">
        <v>808</v>
      </c>
      <c r="Z46" s="68" t="s">
        <v>809</v>
      </c>
      <c r="AA46" s="68" t="s">
        <v>810</v>
      </c>
      <c r="AB46" s="68" t="s">
        <v>297</v>
      </c>
      <c r="AC46" s="68" t="s">
        <v>811</v>
      </c>
      <c r="AD46" s="68" t="s">
        <v>812</v>
      </c>
      <c r="AE46" s="68" t="s">
        <v>813</v>
      </c>
      <c r="AF46" s="68" t="s">
        <v>814</v>
      </c>
      <c r="AG46" s="68" t="s">
        <v>815</v>
      </c>
    </row>
    <row r="47" spans="1:41">
      <c r="B47" s="68" t="s">
        <v>298</v>
      </c>
      <c r="C47" s="68" t="s">
        <v>50</v>
      </c>
      <c r="E47" s="68" t="s">
        <v>175</v>
      </c>
      <c r="K47" s="68" t="s">
        <v>816</v>
      </c>
      <c r="L47" s="68" t="s">
        <v>817</v>
      </c>
      <c r="O47" s="68" t="s">
        <v>818</v>
      </c>
      <c r="R47" s="68" t="s">
        <v>819</v>
      </c>
      <c r="S47" s="68" t="s">
        <v>820</v>
      </c>
      <c r="T47" s="68" t="s">
        <v>821</v>
      </c>
      <c r="U47" s="68" t="s">
        <v>822</v>
      </c>
      <c r="X47" s="68" t="s">
        <v>821</v>
      </c>
      <c r="Y47" s="68" t="s">
        <v>823</v>
      </c>
      <c r="Z47" s="68" t="s">
        <v>824</v>
      </c>
      <c r="AA47" s="68" t="s">
        <v>825</v>
      </c>
      <c r="AB47" s="68" t="s">
        <v>299</v>
      </c>
      <c r="AC47" s="68" t="s">
        <v>826</v>
      </c>
      <c r="AD47" s="68" t="s">
        <v>827</v>
      </c>
      <c r="AE47" s="68" t="s">
        <v>828</v>
      </c>
      <c r="AF47" s="68" t="s">
        <v>829</v>
      </c>
      <c r="AG47" s="68" t="s">
        <v>830</v>
      </c>
    </row>
    <row r="49" spans="28:29">
      <c r="AB49" s="68" t="s">
        <v>831</v>
      </c>
      <c r="AC49" s="68" t="s">
        <v>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"/>
  <sheetViews>
    <sheetView tabSelected="1" topLeftCell="K19" zoomScale="85" zoomScaleNormal="85" workbookViewId="0">
      <selection activeCell="M37" sqref="M36:M37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9.7109375" style="18" customWidth="1"/>
    <col min="18" max="18" width="11.85546875" style="4" bestFit="1" customWidth="1"/>
    <col min="19" max="19" width="19.140625" style="4" customWidth="1"/>
    <col min="20" max="20" width="15.140625" style="4" bestFit="1" customWidth="1"/>
    <col min="21" max="21" width="10.7109375" style="47" bestFit="1" customWidth="1"/>
    <col min="22" max="22" width="10.425781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8.7109375" style="4" bestFit="1" customWidth="1"/>
    <col min="29" max="29" width="28.28515625" style="4" customWidth="1"/>
    <col min="30" max="30" width="11.28515625" style="37" bestFit="1" customWidth="1"/>
    <col min="31" max="31" width="14.85546875" style="37" customWidth="1"/>
    <col min="32" max="32" width="9.140625" style="4"/>
    <col min="33" max="33" width="14.42578125" style="4" customWidth="1"/>
    <col min="34" max="34" width="15.7109375" style="4" customWidth="1"/>
    <col min="35" max="35" width="15.28515625" style="4" customWidth="1"/>
    <col min="36" max="36" width="9.140625" style="4" customWidth="1"/>
    <col min="37" max="37" width="22.42578125" style="4" customWidth="1"/>
    <col min="38" max="16384" width="9.140625" style="4"/>
  </cols>
  <sheetData>
    <row r="1" spans="1:31" s="1" customFormat="1" hidden="1">
      <c r="A1" s="1" t="s">
        <v>305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6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D1" s="36"/>
      <c r="AE1" s="36"/>
    </row>
    <row r="2" spans="1:31" hidden="1">
      <c r="A2" s="1" t="s">
        <v>7</v>
      </c>
      <c r="D2" s="4" t="s">
        <v>19</v>
      </c>
      <c r="E2" s="4" t="str">
        <f>Option!$C$2</f>
        <v>UICACS</v>
      </c>
    </row>
    <row r="3" spans="1:31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1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27</v>
      </c>
      <c r="E11" s="4" t="str">
        <f>Option!$C$9</f>
        <v>20240601..20240630</v>
      </c>
      <c r="K11" s="9"/>
    </row>
    <row r="12" spans="1:31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1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1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1" hidden="1">
      <c r="A15" s="1" t="s">
        <v>7</v>
      </c>
      <c r="C15" s="4" t="s">
        <v>43</v>
      </c>
      <c r="E15" s="4" t="str">
        <f>Option!$C$12</f>
        <v>'MS'</v>
      </c>
      <c r="AB15" s="16"/>
    </row>
    <row r="16" spans="1:31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39" hidden="1">
      <c r="A17" s="1" t="s">
        <v>7</v>
      </c>
    </row>
    <row r="18" spans="1:39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8"/>
      <c r="V18" s="25"/>
      <c r="W18" s="25"/>
      <c r="AA18" s="28"/>
      <c r="AD18" s="38"/>
      <c r="AE18" s="38"/>
    </row>
    <row r="20" spans="1:39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9"/>
      <c r="V20" s="50"/>
      <c r="W20" s="50"/>
      <c r="X20" s="21"/>
      <c r="Y20" s="21"/>
      <c r="Z20" s="21"/>
      <c r="AA20" s="21"/>
      <c r="AB20" s="21"/>
      <c r="AC20" s="21"/>
    </row>
    <row r="21" spans="1:39" s="42" customFormat="1" ht="18.75">
      <c r="A21" s="41"/>
      <c r="B21" s="41"/>
      <c r="I21" s="43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44"/>
      <c r="AE21" s="44"/>
    </row>
    <row r="22" spans="1:39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9"/>
      <c r="V22" s="50"/>
      <c r="W22" s="50"/>
      <c r="X22" s="21"/>
      <c r="Y22" s="21"/>
      <c r="Z22" s="21"/>
      <c r="AA22" s="21"/>
      <c r="AB22" s="21"/>
      <c r="AC22" s="21"/>
    </row>
    <row r="23" spans="1:39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62" t="s">
        <v>17</v>
      </c>
      <c r="V23" s="54" t="s">
        <v>81</v>
      </c>
      <c r="W23" s="54" t="s">
        <v>82</v>
      </c>
      <c r="X23" s="63" t="s">
        <v>36</v>
      </c>
      <c r="Y23" s="63" t="s">
        <v>12</v>
      </c>
      <c r="Z23" s="61" t="s">
        <v>32</v>
      </c>
      <c r="AA23" s="61" t="s">
        <v>13</v>
      </c>
      <c r="AB23" s="53" t="s">
        <v>85</v>
      </c>
      <c r="AC23" s="53" t="s">
        <v>86</v>
      </c>
      <c r="AD23" s="54" t="s">
        <v>87</v>
      </c>
      <c r="AE23" s="54" t="s">
        <v>88</v>
      </c>
      <c r="AF23" s="54" t="s">
        <v>89</v>
      </c>
      <c r="AG23" s="54" t="s">
        <v>90</v>
      </c>
      <c r="AH23" s="54" t="s">
        <v>91</v>
      </c>
      <c r="AI23" s="54" t="s">
        <v>92</v>
      </c>
      <c r="AJ23" s="55" t="s">
        <v>93</v>
      </c>
      <c r="AK23" s="55" t="s">
        <v>94</v>
      </c>
    </row>
    <row r="24" spans="1:39">
      <c r="A24" s="1" t="s">
        <v>194</v>
      </c>
      <c r="B24" s="1" t="str">
        <f t="shared" ref="B24:B26" si="0">IF(K24="","Hide","Show")</f>
        <v>Show</v>
      </c>
      <c r="C24" s="4" t="s">
        <v>48</v>
      </c>
      <c r="E24" s="13" t="str">
        <f>"""UICACS"","""",""SQL="",""2=DOCNUM"",""33035497"",""14=CUSTREF"",""2024100989"",""14=U_CUSTREF"",""2024100989"",""15=DOCDATE"",""5/6/2024"",""15=TAXDATE"",""5/6/2024"",""14=CARDCODE"",""CS0167-SGD"",""14=CARDNAME"",""ST LUKE'S HOSPITAL"",""14=ITEMCODE"",""MS021-10695GLP"",""14=ITEMNAME"",""MS O"&amp;"FFICE STD 2021 SNGL LTSC"",""10=QUANTITY"",""1.000000"",""14=U_PONO"",""950607"",""15=U_PODATE"",""4/6/2024"",""10=U_TLINTCOS"",""0.000000"",""2=SLPCODE"",""132"",""14=SLPNAME"",""E0001-CS"",""14=MEMO"",""WENDY KUM CHIOU SZE"",""14=CONTACTNAME"",""JULIETTE LIM"",""10=LINETOTAL"",""407.11000"&amp;"0"",""14=U_ENR"","""",""14=U_MSENR"",""S7138270"",""14=U_MSPCN"",""B816AA67"",""14=ADDRESS2"",""ST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juliett"&amp;"elim@stluke.org.sg"""</f>
        <v>"UICACS","","SQL=","2=DOCNUM","33035497","14=CUSTREF","2024100989","14=U_CUSTREF","2024100989","15=DOCDATE","5/6/2024","15=TAXDATE","5/6/2024","14=CARDCODE","CS0167-SGD","14=CARDNAME","ST LUKE'S HOSPITAL","14=ITEMCODE","MS021-10695GLP","14=ITEMNAME","MS OFFICE STD 2021 SNGL LTSC","10=QUANTITY","1.000000","14=U_PONO","950607","15=U_PODATE","4/6/2024","10=U_TLINTCOS","0.000000","2=SLPCODE","132","14=SLPNAME","E0001-CS","14=MEMO","WENDY KUM CHIOU SZE","14=CONTACTNAME","JULIETTE LIM","10=LINETOTAL","407.110000","14=U_ENR","","14=U_MSENR","S7138270","14=U_MSPCN","B816AA67","14=ADDRESS2","ST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4" s="22">
        <f>MONTH(N24)</f>
        <v>6</v>
      </c>
      <c r="L24" s="22">
        <f>YEAR(N24)</f>
        <v>2024</v>
      </c>
      <c r="M24" s="4">
        <v>33035497</v>
      </c>
      <c r="N24" s="40">
        <v>45448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"2024100989"</f>
        <v>2024100989</v>
      </c>
      <c r="U24" s="47">
        <v>45447</v>
      </c>
      <c r="V24" s="47">
        <v>45448</v>
      </c>
      <c r="W24" s="65">
        <f>SUM(N24-U24)</f>
        <v>1</v>
      </c>
      <c r="X24" s="52" t="str">
        <f>"MS021-10695GLP"</f>
        <v>MS021-10695GLP</v>
      </c>
      <c r="Y24" s="52" t="str">
        <f>"MS OFFICE STD 2021 SNGL LTSC"</f>
        <v>MS OFFICE STD 2021 SNGL LTSC</v>
      </c>
      <c r="Z24" s="52" t="str">
        <f>"WENDY KUM CHIOU SZE"</f>
        <v>WENDY KUM CHIOU SZE</v>
      </c>
      <c r="AA24" s="65">
        <v>1</v>
      </c>
      <c r="AB24" s="40" t="s">
        <v>96</v>
      </c>
      <c r="AC24" s="6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D24" s="64" t="s">
        <v>95</v>
      </c>
      <c r="AE24" s="64" t="s">
        <v>97</v>
      </c>
      <c r="AF24" s="3" t="str">
        <f>"MS021-10695GLP"</f>
        <v>MS021-10695GLP</v>
      </c>
      <c r="AG24" s="3" t="str">
        <f>"MS OFFICE STD 2021 SNGL LTSC"</f>
        <v>MS OFFICE STD 2021 SNGL LTSC</v>
      </c>
      <c r="AH24" s="22" t="str">
        <f t="shared" ref="AH24:AJ26" si="1">"-"</f>
        <v>-</v>
      </c>
      <c r="AI24" s="22" t="str">
        <f t="shared" si="1"/>
        <v>-</v>
      </c>
      <c r="AJ24" s="22" t="str">
        <f t="shared" si="1"/>
        <v>-</v>
      </c>
      <c r="AK24" s="22" t="s">
        <v>833</v>
      </c>
    </row>
    <row r="25" spans="1:39">
      <c r="A25" s="1" t="s">
        <v>194</v>
      </c>
      <c r="B25" s="1" t="str">
        <f t="shared" si="0"/>
        <v>Show</v>
      </c>
      <c r="C25" s="4" t="s">
        <v>48</v>
      </c>
      <c r="E25" s="13" t="str">
        <f>"""UICACS"","""",""SQL="",""2=DOCNUM"",""33035593"",""14=CUSTREF"",""2024101071"",""14=U_CUSTREF"",""2024101071"",""15=DOCDATE"",""19/6/2024"",""15=TAXDATE"",""19/6/2024"",""14=CARDCODE"",""CS0167-SGD"",""14=CARDNAME"",""ST LUKE'S HOSPITAL"",""14=ITEMCODE"",""MS021-10695GLP"",""14=ITEMNAME"",""MS"&amp;" OFFICE STD 2021 SNGL LTSC"",""10=QUANTITY"",""10.000000"",""14=U_PONO"",""950851"",""15=U_PODATE"",""18/6/2024"",""10=U_TLINTCOS"",""0.000000"",""2=SLPCODE"",""132"",""14=SLPNAME"",""E0001-CS"",""14=MEMO"",""WENDY KUM CHIOU SZE"",""14=CONTACTNAME"",""JULIETTE LIM"",""10=LINETOTAL"",""4071."&amp;"100000"",""14=U_ENR"","""",""14=U_MSENR"",""S7138270"",""14=U_MSPCN"",""B816AA67"",""14=ADDRESS2"",""ST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ju"&amp;"liettelim@stluke.org.sg"""</f>
        <v>"UICACS","","SQL=","2=DOCNUM","33035593","14=CUSTREF","2024101071","14=U_CUSTREF","2024101071","15=DOCDATE","19/6/2024","15=TAXDATE","19/6/2024","14=CARDCODE","CS0167-SGD","14=CARDNAME","ST LUKE'S HOSPITAL","14=ITEMCODE","MS021-10695GLP","14=ITEMNAME","MS OFFICE STD 2021 SNGL LTSC","10=QUANTITY","10.000000","14=U_PONO","950851","15=U_PODATE","18/6/2024","10=U_TLINTCOS","0.000000","2=SLPCODE","132","14=SLPNAME","E0001-CS","14=MEMO","WENDY KUM CHIOU SZE","14=CONTACTNAME","JULIETTE LIM","10=LINETOTAL","4071.100000","14=U_ENR","","14=U_MSENR","S7138270","14=U_MSPCN","B816AA67","14=ADDRESS2","ST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5" s="22">
        <f>MONTH(N25)</f>
        <v>6</v>
      </c>
      <c r="L25" s="22">
        <f>YEAR(N25)</f>
        <v>2024</v>
      </c>
      <c r="M25" s="4">
        <v>33035593</v>
      </c>
      <c r="N25" s="40">
        <v>45462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"2024101071"</f>
        <v>2024101071</v>
      </c>
      <c r="U25" s="47">
        <v>45461</v>
      </c>
      <c r="V25" s="47">
        <v>45462</v>
      </c>
      <c r="W25" s="65">
        <f>SUM(N25-U25)</f>
        <v>1</v>
      </c>
      <c r="X25" s="52" t="str">
        <f>"MS021-10695GLP"</f>
        <v>MS021-10695GLP</v>
      </c>
      <c r="Y25" s="52" t="str">
        <f>"MS OFFICE STD 2021 SNGL LTSC"</f>
        <v>MS OFFICE STD 2021 SNGL LTSC</v>
      </c>
      <c r="Z25" s="52" t="str">
        <f>"WENDY KUM CHIOU SZE"</f>
        <v>WENDY KUM CHIOU SZE</v>
      </c>
      <c r="AA25" s="65">
        <v>10</v>
      </c>
      <c r="AB25" s="40" t="s">
        <v>96</v>
      </c>
      <c r="AC25" s="6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D25" s="64" t="s">
        <v>95</v>
      </c>
      <c r="AE25" s="64" t="s">
        <v>97</v>
      </c>
      <c r="AF25" s="3" t="str">
        <f>"MS021-10695GLP"</f>
        <v>MS021-10695GLP</v>
      </c>
      <c r="AG25" s="3" t="str">
        <f>"MS OFFICE STD 2021 SNGL LTSC"</f>
        <v>MS OFFICE STD 2021 SNGL LTSC</v>
      </c>
      <c r="AH25" s="22" t="str">
        <f t="shared" si="1"/>
        <v>-</v>
      </c>
      <c r="AI25" s="22" t="str">
        <f t="shared" si="1"/>
        <v>-</v>
      </c>
      <c r="AJ25" s="22" t="str">
        <f t="shared" si="1"/>
        <v>-</v>
      </c>
      <c r="AK25" s="22" t="s">
        <v>833</v>
      </c>
    </row>
    <row r="26" spans="1:39">
      <c r="A26" s="1" t="s">
        <v>194</v>
      </c>
      <c r="B26" s="1" t="str">
        <f t="shared" si="0"/>
        <v>Show</v>
      </c>
      <c r="C26" s="4" t="s">
        <v>48</v>
      </c>
      <c r="E26" s="13" t="str">
        <f>"""UICACS"","""",""SQL="",""2=DOCNUM"",""33035629"",""14=CUSTREF"",""2024101071."",""14=U_CUSTREF"",""2024101071."",""15=DOCDATE"",""21/6/2024"",""15=TAXDATE"",""21/6/2024"",""14=CARDCODE"",""CS0167-SGD"",""14=CARDNAME"",""ST LUKE'S HOSPITAL"",""14=ITEMCODE"",""MS021-10695GLP"",""14=ITEMNAME"","""&amp;"MS OFFICE STD 2021 SNGL LTSC"",""10=QUANTITY"",""10.000000"",""14=U_PONO"",""950896"",""15=U_PODATE"",""18/6/2024"",""10=U_TLINTCOS"",""0.000000"",""2=SLPCODE"",""132"",""14=SLPNAME"",""E0001-CS"",""14=MEMO"",""WENDY KUM CHIOU SZE"",""14=CONTACTNAME"",""JULIETTE LIM"",""10=LINETOTAL"",""407"&amp;"1.100000"",""14=U_ENR"","""",""14=U_MSENR"",""S7138270"",""14=U_MSPCN"",""B816AA67"",""14=ADDRESS2"",""ST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"&amp;"juliettelim@stluke.org.sg"""</f>
        <v>"UICACS","","SQL=","2=DOCNUM","33035629","14=CUSTREF","2024101071.","14=U_CUSTREF","2024101071.","15=DOCDATE","21/6/2024","15=TAXDATE","21/6/2024","14=CARDCODE","CS0167-SGD","14=CARDNAME","ST LUKE'S HOSPITAL","14=ITEMCODE","MS021-10695GLP","14=ITEMNAME","MS OFFICE STD 2021 SNGL LTSC","10=QUANTITY","10.000000","14=U_PONO","950896","15=U_PODATE","18/6/2024","10=U_TLINTCOS","0.000000","2=SLPCODE","132","14=SLPNAME","E0001-CS","14=MEMO","WENDY KUM CHIOU SZE","14=CONTACTNAME","JULIETTE LIM","10=LINETOTAL","4071.100000","14=U_ENR","","14=U_MSENR","S7138270","14=U_MSPCN","B816AA67","14=ADDRESS2","ST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6" s="22">
        <f>MONTH(N26)</f>
        <v>6</v>
      </c>
      <c r="L26" s="22">
        <f>YEAR(N26)</f>
        <v>2024</v>
      </c>
      <c r="M26" s="4">
        <v>33035629</v>
      </c>
      <c r="N26" s="40">
        <v>45464</v>
      </c>
      <c r="O26" s="22" t="str">
        <f>"S7138270"</f>
        <v>S7138270</v>
      </c>
      <c r="P26" s="22" t="str">
        <f>"B816AA67"</f>
        <v>B816AA67</v>
      </c>
      <c r="Q26" s="22"/>
      <c r="R26" s="22" t="str">
        <f>"CS0167-SGD"</f>
        <v>CS0167-SGD</v>
      </c>
      <c r="S26" s="4" t="str">
        <f>"ST LUKE'S HOSPITAL"</f>
        <v>ST LUKE'S HOSPITAL</v>
      </c>
      <c r="T26" s="22" t="str">
        <f>"2024101071."</f>
        <v>2024101071.</v>
      </c>
      <c r="U26" s="47">
        <v>45461</v>
      </c>
      <c r="V26" s="47">
        <v>45464</v>
      </c>
      <c r="W26" s="65">
        <f>SUM(N26-U26)</f>
        <v>3</v>
      </c>
      <c r="X26" s="52" t="str">
        <f>"MS021-10695GLP"</f>
        <v>MS021-10695GLP</v>
      </c>
      <c r="Y26" s="52" t="str">
        <f>"MS OFFICE STD 2021 SNGL LTSC"</f>
        <v>MS OFFICE STD 2021 SNGL LTSC</v>
      </c>
      <c r="Z26" s="52" t="str">
        <f>"WENDY KUM CHIOU SZE"</f>
        <v>WENDY KUM CHIOU SZE</v>
      </c>
      <c r="AA26" s="65">
        <v>10</v>
      </c>
      <c r="AB26" s="40" t="s">
        <v>96</v>
      </c>
      <c r="AC26" s="6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D26" s="64" t="s">
        <v>95</v>
      </c>
      <c r="AE26" s="64" t="s">
        <v>97</v>
      </c>
      <c r="AF26" s="3" t="str">
        <f>"MS021-10695GLP"</f>
        <v>MS021-10695GLP</v>
      </c>
      <c r="AG26" s="3" t="str">
        <f>"MS OFFICE STD 2021 SNGL LTSC"</f>
        <v>MS OFFICE STD 2021 SNGL LTSC</v>
      </c>
      <c r="AH26" s="22" t="str">
        <f t="shared" si="1"/>
        <v>-</v>
      </c>
      <c r="AI26" s="22" t="str">
        <f t="shared" si="1"/>
        <v>-</v>
      </c>
      <c r="AJ26" s="22" t="str">
        <f t="shared" si="1"/>
        <v>-</v>
      </c>
      <c r="AK26" s="22" t="s">
        <v>833</v>
      </c>
    </row>
    <row r="27" spans="1:39" hidden="1">
      <c r="B27" s="1" t="str">
        <f>IF(K27="","Hide","Show")</f>
        <v>Hide</v>
      </c>
      <c r="C27" s="4" t="s">
        <v>49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U27" s="47" t="str">
        <f>""</f>
        <v/>
      </c>
      <c r="V27" s="51"/>
      <c r="W27" s="51"/>
      <c r="X27" s="4" t="str">
        <f>""</f>
        <v/>
      </c>
      <c r="Y27" s="4" t="str">
        <f>""</f>
        <v/>
      </c>
      <c r="Z27" s="4" t="str">
        <f>""</f>
        <v/>
      </c>
      <c r="AA27" s="20" t="str">
        <f>""</f>
        <v/>
      </c>
      <c r="AB27" s="5" t="str">
        <f>""</f>
        <v/>
      </c>
      <c r="AC27" s="4" t="str">
        <f>""</f>
        <v/>
      </c>
      <c r="AD27" s="39"/>
      <c r="AE27" s="39"/>
    </row>
    <row r="28" spans="1:39" hidden="1">
      <c r="B28" s="1" t="str">
        <f>IF(K28="","Hide","Show")</f>
        <v>Hide</v>
      </c>
      <c r="C28" s="4" t="s">
        <v>50</v>
      </c>
      <c r="E28" s="13" t="str">
        <f>""</f>
        <v/>
      </c>
      <c r="K28" s="4" t="str">
        <f>""</f>
        <v/>
      </c>
      <c r="L28" s="40" t="str">
        <f>""</f>
        <v/>
      </c>
      <c r="M28" s="40"/>
      <c r="N28" s="40"/>
      <c r="O28" s="4" t="str">
        <f>""</f>
        <v/>
      </c>
      <c r="P28" s="4"/>
      <c r="Q28" s="4"/>
      <c r="R28" s="4" t="str">
        <f>""</f>
        <v/>
      </c>
      <c r="S28" s="4" t="str">
        <f>""</f>
        <v/>
      </c>
      <c r="T28" s="4" t="str">
        <f>""</f>
        <v/>
      </c>
      <c r="U28" s="47" t="str">
        <f>""</f>
        <v/>
      </c>
      <c r="V28" s="51"/>
      <c r="W28" s="51"/>
      <c r="X28" s="4" t="str">
        <f>""</f>
        <v/>
      </c>
      <c r="Y28" s="4" t="str">
        <f>""</f>
        <v/>
      </c>
      <c r="Z28" s="4" t="str">
        <f>""</f>
        <v/>
      </c>
      <c r="AA28" s="20" t="str">
        <f>""</f>
        <v/>
      </c>
      <c r="AB28" s="5" t="str">
        <f>""</f>
        <v/>
      </c>
      <c r="AC28" s="4" t="str">
        <f>""</f>
        <v/>
      </c>
      <c r="AD28" s="39"/>
      <c r="AE28" s="39"/>
    </row>
    <row r="29" spans="1:39">
      <c r="AB29" s="5"/>
      <c r="AD29" s="39"/>
      <c r="AE29" s="39"/>
    </row>
    <row r="30" spans="1:39">
      <c r="AL30" s="16"/>
    </row>
    <row r="31" spans="1:39">
      <c r="AM31" s="16"/>
    </row>
  </sheetData>
  <sortState xmlns:xlrd2="http://schemas.microsoft.com/office/spreadsheetml/2017/richdata2" ref="K24:AE392">
    <sortCondition ref="R24:R394"/>
  </sortState>
  <mergeCells count="1">
    <mergeCell ref="K21:AC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C82D-D051-4373-B31E-85D4A88D05EA}">
  <dimension ref="A1:E26"/>
  <sheetViews>
    <sheetView workbookViewId="0"/>
  </sheetViews>
  <sheetFormatPr defaultRowHeight="15"/>
  <sheetData>
    <row r="1" spans="1:5">
      <c r="A1" s="68" t="s">
        <v>301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307</v>
      </c>
    </row>
    <row r="4" spans="1:5">
      <c r="A4" s="68" t="s">
        <v>0</v>
      </c>
      <c r="B4" s="68" t="s">
        <v>6</v>
      </c>
      <c r="C4" s="68" t="s">
        <v>308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300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D7EC-E48B-4445-9933-CDBF0B4C4A18}">
  <dimension ref="A1:E26"/>
  <sheetViews>
    <sheetView workbookViewId="0"/>
  </sheetViews>
  <sheetFormatPr defaultRowHeight="15"/>
  <sheetData>
    <row r="1" spans="1:5">
      <c r="A1" s="68" t="s">
        <v>301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307</v>
      </c>
    </row>
    <row r="4" spans="1:5">
      <c r="A4" s="68" t="s">
        <v>0</v>
      </c>
      <c r="B4" s="68" t="s">
        <v>6</v>
      </c>
      <c r="C4" s="68" t="s">
        <v>308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300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1037-8E5D-49C4-9D92-B77DDBB37F3C}">
  <dimension ref="A1:AO28"/>
  <sheetViews>
    <sheetView workbookViewId="0"/>
  </sheetViews>
  <sheetFormatPr defaultRowHeight="15"/>
  <sheetData>
    <row r="1" spans="1:32">
      <c r="A1" s="68" t="s">
        <v>302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90A3-C8E1-446F-A83E-E8D7485BBC4A}">
  <dimension ref="A1:AO28"/>
  <sheetViews>
    <sheetView workbookViewId="0"/>
  </sheetViews>
  <sheetFormatPr defaultRowHeight="15"/>
  <sheetData>
    <row r="1" spans="1:32">
      <c r="A1" s="68" t="s">
        <v>302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33E9-8832-478D-96EE-691BE160442F}">
  <dimension ref="A1:E26"/>
  <sheetViews>
    <sheetView workbookViewId="0"/>
  </sheetViews>
  <sheetFormatPr defaultRowHeight="15"/>
  <sheetData>
    <row r="1" spans="1:5">
      <c r="A1" s="68" t="s">
        <v>304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307</v>
      </c>
    </row>
    <row r="4" spans="1:5">
      <c r="A4" s="68" t="s">
        <v>0</v>
      </c>
      <c r="B4" s="68" t="s">
        <v>6</v>
      </c>
      <c r="C4" s="68" t="s">
        <v>308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300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2024-07-12T05:29:41Z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