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34AE60CD-D2F3-497F-B06F-B72D7BB56E8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AP24" i="2"/>
  <c r="E25" i="2"/>
  <c r="M25" i="2"/>
  <c r="N25" i="2"/>
  <c r="O25" i="2"/>
  <c r="Q25" i="2"/>
  <c r="R25" i="2"/>
  <c r="T25" i="2"/>
  <c r="U25" i="2"/>
  <c r="X25" i="2"/>
  <c r="Y25" i="2"/>
  <c r="Z25" i="2"/>
  <c r="AA25" i="2"/>
  <c r="AB25" i="2"/>
  <c r="AD25" i="2"/>
  <c r="AC25" i="2" s="1"/>
  <c r="AH25" i="2"/>
  <c r="AL25" i="2"/>
  <c r="AM25" i="2"/>
  <c r="E26" i="2"/>
  <c r="M26" i="2"/>
  <c r="N26" i="2"/>
  <c r="O26" i="2"/>
  <c r="Q26" i="2"/>
  <c r="R26" i="2"/>
  <c r="T26" i="2"/>
  <c r="U26" i="2"/>
  <c r="X26" i="2"/>
  <c r="Y26" i="2"/>
  <c r="Z26" i="2"/>
  <c r="AA26" i="2"/>
  <c r="AB26" i="2"/>
  <c r="AC26" i="2"/>
  <c r="AD26" i="2"/>
  <c r="AL26" i="2"/>
  <c r="AM26" i="2"/>
  <c r="D5" i="1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B25" i="2" l="1"/>
  <c r="B24" i="2"/>
  <c r="B26" i="2"/>
  <c r="D5" i="2"/>
  <c r="D4" i="2"/>
  <c r="E4" i="2" s="1"/>
  <c r="D6" i="2"/>
  <c r="I6" i="2"/>
  <c r="I5" i="2"/>
  <c r="E5" i="2"/>
  <c r="C8" i="1"/>
  <c r="E6" i="2" l="1"/>
</calcChain>
</file>

<file path=xl/sharedStrings.xml><?xml version="1.0" encoding="utf-8"?>
<sst xmlns="http://schemas.openxmlformats.org/spreadsheetml/2006/main" count="853" uniqueCount="197">
  <si>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</si>
  <si>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</si>
  <si>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</si>
  <si>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</si>
  <si>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</si>
  <si>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</si>
  <si>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</si>
  <si>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</si>
  <si>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</si>
  <si>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</si>
  <si>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</si>
  <si>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</si>
  <si>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</si>
  <si>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</si>
  <si>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</si>
  <si>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</si>
  <si>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</si>
  <si>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</si>
  <si>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</si>
  <si>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</si>
  <si>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</si>
  <si>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</si>
  <si>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</si>
  <si>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</si>
  <si>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</si>
  <si>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</si>
  <si>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</si>
  <si>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</si>
  <si>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</si>
  <si>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</si>
  <si>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</si>
  <si>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</si>
  <si>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</si>
  <si>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</si>
  <si>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</si>
  <si>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</si>
  <si>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</si>
  <si>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</si>
  <si>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</si>
  <si>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</si>
  <si>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</si>
  <si>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</si>
  <si>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</si>
  <si>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</si>
  <si>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</si>
  <si>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</si>
  <si>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</si>
  <si>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</si>
  <si>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</si>
  <si>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</si>
  <si>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</si>
  <si>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</si>
  <si>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</si>
  <si>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</si>
  <si>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</si>
  <si>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</si>
  <si>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</si>
  <si>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</si>
  <si>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</si>
  <si>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</si>
  <si>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</si>
  <si>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</si>
  <si>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</si>
  <si>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</si>
  <si>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</si>
  <si>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</si>
  <si>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</si>
  <si>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</si>
  <si>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</si>
  <si>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</si>
  <si>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</si>
  <si>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</si>
  <si>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</si>
  <si>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</si>
  <si>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</si>
  <si>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</si>
  <si>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</si>
  <si>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</si>
  <si>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</si>
  <si>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</si>
  <si>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</si>
  <si>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</si>
  <si>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</si>
  <si>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</si>
  <si>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</si>
  <si>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</si>
  <si>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</si>
  <si>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</si>
  <si>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</si>
  <si>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</si>
  <si>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</si>
  <si>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</si>
  <si>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</si>
  <si>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</si>
  <si>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</si>
  <si>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</si>
  <si>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</si>
  <si>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</si>
  <si>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</si>
  <si>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</si>
  <si>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</si>
  <si>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</si>
  <si>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</si>
  <si>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</si>
  <si>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</si>
  <si>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</si>
  <si>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</si>
  <si>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</si>
  <si>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</si>
  <si>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</si>
  <si>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</si>
  <si>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</si>
  <si>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</si>
  <si>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</si>
  <si>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</si>
  <si>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</si>
  <si>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</si>
  <si>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</si>
  <si>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</si>
  <si>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</si>
  <si>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</si>
  <si>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</si>
  <si>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</si>
  <si>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</si>
  <si>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</si>
  <si>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</si>
  <si>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</si>
  <si>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</si>
  <si>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</si>
  <si>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</si>
  <si>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</si>
  <si>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</si>
  <si>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</si>
  <si>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</si>
  <si>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</si>
  <si>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</si>
  <si>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Auto+Hide+HideSheet+Formulas=Sheet7,Sheet3,Sheet4</t>
  </si>
  <si>
    <t>Auto+Hide+HideSheet+Formulas=Sheet7,Sheet3,Sheet4+FormulasOnly</t>
  </si>
  <si>
    <t>Auto+Hide+Values+Formulas=Sheet8,Sheet5,Sheet6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</si>
  <si>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</si>
  <si>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</si>
  <si>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</si>
  <si>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</si>
  <si>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</si>
  <si>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</si>
  <si>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</si>
  <si>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</si>
  <si>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</si>
  <si>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</si>
  <si>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</si>
  <si>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</si>
  <si>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</si>
  <si>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</si>
  <si>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</si>
  <si>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</si>
  <si>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</si>
  <si>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</si>
  <si>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</si>
  <si>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</si>
  <si>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</si>
  <si>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</si>
  <si>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</si>
  <si>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</si>
  <si>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</si>
  <si>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</si>
  <si>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</si>
  <si>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</si>
  <si>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=IFERROR(NF($E25,"U_CUSTREF"),"-")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</si>
  <si>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</si>
  <si>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</si>
  <si>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</si>
  <si>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</si>
  <si>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</si>
  <si>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</si>
  <si>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</si>
  <si>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</si>
  <si>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</si>
  <si>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</si>
  <si>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</si>
  <si>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</si>
  <si>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=IFERROR(NF($E26,"U_CUSTREF"),"-")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</si>
  <si>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</si>
  <si>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</si>
  <si>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</si>
  <si>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</si>
  <si>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</si>
  <si>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</si>
  <si>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</si>
  <si>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</si>
  <si>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</si>
  <si>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</si>
  <si>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</si>
  <si>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="01/06/2024"</t>
  </si>
  <si>
    <t>="30/06/2024"</t>
  </si>
  <si>
    <t>SA renewals</t>
  </si>
  <si>
    <t>01.07.2024</t>
  </si>
  <si>
    <t>30.06.2027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</si>
</sst>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136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"01/06/2024"</f>
        <v>01/06/2024</v>
      </c>
    </row>
    <row r="4" spans="1:7">
      <c r="A4" s="1" t="s">
        <v>0</v>
      </c>
      <c r="B4" s="4" t="s">
        <v>6</v>
      </c>
      <c r="C4" s="5" t="str">
        <f>"30/06/2024"</f>
        <v>30/06/2024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01/Jun/2024..30/Jun/2024</v>
      </c>
    </row>
    <row r="9" spans="1:7">
      <c r="A9" s="1" t="s">
        <v>9</v>
      </c>
      <c r="C9" s="3" t="str">
        <f>TEXT($C$3,"yyyyMMdd") &amp; ".." &amp; TEXT($C$4,"yyyyMMdd")</f>
        <v>20240601..20240630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0"/>
  <sheetViews>
    <sheetView tabSelected="1" topLeftCell="K19" zoomScale="85" zoomScaleNormal="85" workbookViewId="0">
      <selection activeCell="K28" sqref="A28:XFD28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7.28515625" style="18" bestFit="1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4" style="45" customWidth="1"/>
    <col min="20" max="20" width="9.85546875" style="45" bestFit="1" customWidth="1"/>
    <col min="21" max="21" width="15.140625" style="45" bestFit="1" customWidth="1"/>
    <col min="22" max="22" width="10.4257812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60" bestFit="1" customWidth="1"/>
    <col min="28" max="28" width="21.42578125" style="4" bestFit="1" customWidth="1"/>
    <col min="29" max="29" width="9.85546875" style="4" customWidth="1"/>
    <col min="30" max="30" width="10" style="4" customWidth="1"/>
    <col min="31" max="31" width="8.42578125" style="21" customWidth="1"/>
    <col min="32" max="32" width="16.4257812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35.28515625" style="4" bestFit="1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138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20240601..20240630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3" hidden="1">
      <c r="A17" s="1" t="s">
        <v>7</v>
      </c>
    </row>
    <row r="18" spans="1:53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53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53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53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53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53">
      <c r="B24" s="1" t="str">
        <f>IF(M24="","Hide","Show")</f>
        <v>Show</v>
      </c>
      <c r="C24" s="4" t="s">
        <v>48</v>
      </c>
      <c r="E24" s="13" t="str">
        <f>"""UICACS"","""",""SQL="",""2=DOCNUM"",""33035732"",""14=CUSTREF"",""8100000165"",""14=U_CUSTREF"",""8100000165"",""15=DOCDATE"",""27/6/2024"",""15=TAXDATE"",""27/6/2024"",""14=CARDCODE"",""CI0099-SGD"",""14=CARDNAME"",""SYNAPXE PTE. LTD."",""14=ITEMCODE"",""MS9EA-00264GLP"",""14=ITEMNAME"",""MS "&amp;"WIN SERVER DC CORE SLNG SA 16L"",""10=QUANTITY"",""78.000000"",""14=U_PONO"",""951035"",""15=U_PODATE"",""27/6/2024"",""10=U_TLINTCOS"",""0.000000"",""2=SLPCODE"",""132"",""14=SLPNAME"",""E0001-CS"",""14=MEMO"",""WENDY KUM CHIOU SZE"",""14=CONTACTNAME"",""E-INVOICE(AP DIRECT)"",""10=LINET"&amp;"OTAL"",""318141.720000"",""14=U_ENR"","""",""14=U_MSENR"",""S7138270"",""14=U_MSPCN"",""AD5A91AA"",""14=ADDRESS2"",""GOPAL VENKATESAN_x000D_SYNAPXE PTE. LTD. 6 SERANGOON NORTH AVE 5, #01-01/02, SINGAPORE 554910_x000D_GOPAL VENKATESAN_x000D_TEL: 81480109_x000D_FAX: _x000D_EMAIL: venkatesan.gopal@synapxe"&amp;".sg"""</f>
        <v>"UICACS","","SQL=","2=DOCNUM","33035732","14=CUSTREF","8100000165","14=U_CUSTREF","8100000165","15=DOCDATE","27/6/2024","15=TAXDATE","27/6/2024","14=CARDCODE","CI0099-SGD","14=CARDNAME","SYNAPXE PTE. LTD.","14=ITEMCODE","MS9EA-00264GLP","14=ITEMNAME","MS WIN SERVER DC CORE SLNG SA 16L","10=QUANTITY","78.000000","14=U_PONO","951035","15=U_PODATE","27/6/2024","10=U_TLINTCOS","0.000000","2=SLPCODE","132","14=SLPNAME","E0001-CS","14=MEMO","WENDY KUM CHIOU SZE","14=CONTACTNAME","E-INVOICE(AP DIRECT)","10=LINETOTAL","318141.720000","14=U_ENR","","14=U_MSENR","S7138270","14=U_MSPCN","AD5A91AA","14=ADDRESS2","GOPAL VENKATESAN_x000D_SYNAPXE PTE. LTD. 6 SERANGOON NORTH AVE 5, #01-01/02, SINGAPORE 554910_x000D_GOPAL VENKATESAN_x000D_TEL: 81480109_x000D_FAX: _x000D_EMAIL: venkatesan.gopal@synapxe.sg"</v>
      </c>
      <c r="K24" s="4">
        <f>MONTH(N24)</f>
        <v>6</v>
      </c>
      <c r="L24" s="4">
        <f>YEAR(N24)</f>
        <v>2024</v>
      </c>
      <c r="M24" s="4">
        <v>33035732</v>
      </c>
      <c r="N24" s="38">
        <v>45470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"951035"</f>
        <v>951035</v>
      </c>
      <c r="T24" s="50">
        <v>45470</v>
      </c>
      <c r="U24" s="50" t="str">
        <f>"8100000165"</f>
        <v>8100000165</v>
      </c>
      <c r="V24" s="50">
        <v>45470</v>
      </c>
      <c r="W24" s="51">
        <f>SUM(N24-T24)</f>
        <v>0</v>
      </c>
      <c r="X24" s="65" t="str">
        <f>"MS9EA-00264GLP"</f>
        <v>MS9EA-00264GLP</v>
      </c>
      <c r="Y24" s="65" t="str">
        <f>"MS WIN SERVER DC CORE SLNG SA 16L"</f>
        <v>MS WIN SERVER DC CORE SLNG SA 16L</v>
      </c>
      <c r="Z24" s="65" t="str">
        <f>"WENDY KUM CHIOU SZE"</f>
        <v>WENDY KUM CHIOU SZE</v>
      </c>
      <c r="AA24" s="60">
        <v>78</v>
      </c>
      <c r="AB24" s="65" t="str">
        <f>"E-INVOICE(AP DIRECT)"</f>
        <v>E-INVOICE(AP DIRECT)</v>
      </c>
      <c r="AC24" s="37">
        <f>IFERROR(AD24/AA24,0)</f>
        <v>4078.74</v>
      </c>
      <c r="AD24" s="37">
        <v>318141.71999999997</v>
      </c>
      <c r="AE24" s="63" t="str">
        <f>"-"</f>
        <v>-</v>
      </c>
      <c r="AF24" s="37">
        <v>318141.71999999997</v>
      </c>
      <c r="AG24" s="63" t="s">
        <v>95</v>
      </c>
      <c r="AH24" s="67" t="str">
        <f>"GOPAL VENKATESAN_x000D_SYNAPXE PTE. LTD. 6 SERANGOON NORTH AVE 5, #01-01/02, SINGAPORE 554910_x000D_GOPAL VENKATESAN_x000D_TEL: 81480109_x000D_FAX: _x000D_EMAIL: venkatesan.gopal@synapxe.sg"</f>
        <v>GOPAL VENKATESAN_x000D_SYNAPXE PTE. LTD. 6 SERANGOON NORTH AVE 5, #01-01/02, SINGAPORE 554910_x000D_GOPAL VENKATESAN_x000D_TEL: 81480109_x000D_FAX: _x000D_EMAIL: venkatesan.gopal@synapxe.sg</v>
      </c>
      <c r="AI24" s="18"/>
      <c r="AJ24" s="63" t="s">
        <v>96</v>
      </c>
      <c r="AK24" s="4" t="str">
        <f>"MS9EA-00264GLP"</f>
        <v>MS9EA-00264GLP</v>
      </c>
      <c r="AL24" s="4" t="str">
        <f>"MS WIN SERVER DC CORE SLNG SA 16L"</f>
        <v>MS WIN SERVER DC CORE SLNG SA 16L</v>
      </c>
      <c r="AM24" s="4" t="s">
        <v>194</v>
      </c>
      <c r="AN24" s="4" t="s">
        <v>195</v>
      </c>
      <c r="AO24" s="4" t="s">
        <v>196</v>
      </c>
      <c r="AP24" s="4" t="str">
        <f>"-"</f>
        <v>-</v>
      </c>
    </row>
    <row r="25" spans="1:53" hidden="1">
      <c r="B25" s="1" t="str">
        <f>IF(M25="","Hide","Show")</f>
        <v>Hide</v>
      </c>
      <c r="C25" s="4" t="s">
        <v>49</v>
      </c>
      <c r="E25" s="13" t="str">
        <f>""</f>
        <v/>
      </c>
      <c r="M25" s="4" t="str">
        <f>""</f>
        <v/>
      </c>
      <c r="N25" s="38" t="str">
        <f>""</f>
        <v/>
      </c>
      <c r="O25" s="4" t="str">
        <f>""</f>
        <v/>
      </c>
      <c r="P25" s="4"/>
      <c r="Q25" s="4" t="str">
        <f>""</f>
        <v/>
      </c>
      <c r="R25" s="4" t="str">
        <f>""</f>
        <v/>
      </c>
      <c r="T25" s="45" t="str">
        <f>""</f>
        <v/>
      </c>
      <c r="U25" s="45" t="str">
        <f>""</f>
        <v/>
      </c>
      <c r="V25" s="52"/>
      <c r="W25" s="51"/>
      <c r="X25" s="4" t="str">
        <f>""</f>
        <v/>
      </c>
      <c r="Y25" s="4" t="str">
        <f>""</f>
        <v/>
      </c>
      <c r="Z25" s="4" t="str">
        <f>""</f>
        <v/>
      </c>
      <c r="AA25" s="60" t="str">
        <f>""</f>
        <v/>
      </c>
      <c r="AB25" s="4" t="str">
        <f>""</f>
        <v/>
      </c>
      <c r="AC25" s="37">
        <f>IFERROR(AD25/AA25,0)</f>
        <v>0</v>
      </c>
      <c r="AD25" s="37" t="str">
        <f>""</f>
        <v/>
      </c>
      <c r="AE25" s="63"/>
      <c r="AF25" s="18"/>
      <c r="AG25" s="63"/>
      <c r="AH25" s="18" t="str">
        <f>""</f>
        <v/>
      </c>
      <c r="AI25" s="18"/>
      <c r="AJ25" s="63"/>
      <c r="AK25" s="18"/>
      <c r="AL25" s="5" t="str">
        <f>""</f>
        <v/>
      </c>
      <c r="AM25" s="4" t="str">
        <f>""</f>
        <v/>
      </c>
    </row>
    <row r="26" spans="1:53" hidden="1">
      <c r="B26" s="1" t="str">
        <f>IF(M26="","Hide","Show")</f>
        <v>Hide</v>
      </c>
      <c r="C26" s="4" t="s">
        <v>50</v>
      </c>
      <c r="E26" s="13" t="str">
        <f>""</f>
        <v/>
      </c>
      <c r="M26" s="4" t="str">
        <f>""</f>
        <v/>
      </c>
      <c r="N26" s="38" t="str">
        <f>""</f>
        <v/>
      </c>
      <c r="O26" s="4" t="str">
        <f>""</f>
        <v/>
      </c>
      <c r="P26" s="4"/>
      <c r="Q26" s="4" t="str">
        <f>""</f>
        <v/>
      </c>
      <c r="R26" s="4" t="str">
        <f>""</f>
        <v/>
      </c>
      <c r="T26" s="45" t="str">
        <f>""</f>
        <v/>
      </c>
      <c r="U26" s="45" t="str">
        <f>""</f>
        <v/>
      </c>
      <c r="V26" s="52"/>
      <c r="W26" s="51"/>
      <c r="X26" s="4" t="str">
        <f>""</f>
        <v/>
      </c>
      <c r="Y26" s="4" t="str">
        <f>""</f>
        <v/>
      </c>
      <c r="Z26" s="4" t="str">
        <f>""</f>
        <v/>
      </c>
      <c r="AA26" s="60" t="str">
        <f>""</f>
        <v/>
      </c>
      <c r="AB26" s="4" t="str">
        <f>""</f>
        <v/>
      </c>
      <c r="AC26" s="37">
        <f>IFERROR(AD26/AA26,0)</f>
        <v>0</v>
      </c>
      <c r="AD26" s="37" t="str">
        <f>""</f>
        <v/>
      </c>
      <c r="AE26" s="63"/>
      <c r="AF26" s="18"/>
      <c r="AG26" s="63"/>
      <c r="AH26" s="18"/>
      <c r="AI26" s="18"/>
      <c r="AJ26" s="63"/>
      <c r="AK26" s="18"/>
      <c r="AL26" s="5" t="str">
        <f>""</f>
        <v/>
      </c>
      <c r="AM26" s="4" t="str">
        <f>""</f>
        <v/>
      </c>
    </row>
    <row r="27" spans="1:53">
      <c r="M27" s="69"/>
      <c r="N27" s="70"/>
      <c r="O27" s="4"/>
      <c r="R27" s="69"/>
      <c r="T27" s="50"/>
      <c r="V27" s="50"/>
      <c r="W27" s="51"/>
      <c r="AC27" s="37"/>
      <c r="AD27" s="37"/>
      <c r="AF27" s="37"/>
      <c r="AH27" s="71"/>
      <c r="AJ27" s="63"/>
      <c r="AL27" s="5"/>
      <c r="AN27" s="21"/>
      <c r="AO27" s="21"/>
    </row>
    <row r="28" spans="1:53">
      <c r="AW28" s="16"/>
    </row>
    <row r="29" spans="1:53">
      <c r="AX29" s="16"/>
    </row>
    <row r="30" spans="1:53">
      <c r="AY30" s="16"/>
    </row>
    <row r="31" spans="1:53">
      <c r="AZ31" s="16"/>
    </row>
    <row r="32" spans="1:53">
      <c r="BA32" s="16"/>
    </row>
    <row r="33" spans="54:61">
      <c r="BB33" s="16"/>
    </row>
    <row r="34" spans="54:61">
      <c r="BC34" s="16"/>
    </row>
    <row r="35" spans="54:61">
      <c r="BD35" s="16"/>
    </row>
    <row r="36" spans="54:61">
      <c r="BE36" s="16"/>
    </row>
    <row r="37" spans="54:61">
      <c r="BF37" s="16"/>
    </row>
    <row r="38" spans="54:61">
      <c r="BG38" s="16"/>
    </row>
    <row r="39" spans="54:61">
      <c r="BH39" s="16"/>
    </row>
    <row r="40" spans="54:61">
      <c r="BI40" s="16"/>
    </row>
  </sheetData>
  <sortState xmlns:xlrd2="http://schemas.microsoft.com/office/spreadsheetml/2017/richdata2" ref="M24:AP390">
    <sortCondition ref="Q24:Q392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192</v>
      </c>
    </row>
    <row r="4" spans="1:5">
      <c r="A4" s="68" t="s">
        <v>0</v>
      </c>
      <c r="B4" s="68" t="s">
        <v>6</v>
      </c>
      <c r="C4" s="68" t="s">
        <v>193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192</v>
      </c>
    </row>
    <row r="4" spans="1:5">
      <c r="A4" s="68" t="s">
        <v>0</v>
      </c>
      <c r="B4" s="68" t="s">
        <v>6</v>
      </c>
      <c r="C4" s="68" t="s">
        <v>193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141</v>
      </c>
      <c r="N24" s="68" t="s">
        <v>142</v>
      </c>
      <c r="O24" s="68" t="s">
        <v>143</v>
      </c>
      <c r="P24" s="68" t="s">
        <v>144</v>
      </c>
      <c r="Q24" s="68" t="s">
        <v>145</v>
      </c>
      <c r="R24" s="68" t="s">
        <v>146</v>
      </c>
      <c r="S24" s="68" t="s">
        <v>187</v>
      </c>
      <c r="T24" s="68" t="s">
        <v>147</v>
      </c>
      <c r="U24" s="68" t="s">
        <v>148</v>
      </c>
      <c r="V24" s="68" t="s">
        <v>149</v>
      </c>
      <c r="W24" s="68" t="s">
        <v>125</v>
      </c>
      <c r="X24" s="68" t="s">
        <v>150</v>
      </c>
      <c r="Y24" s="68" t="s">
        <v>151</v>
      </c>
      <c r="Z24" s="68" t="s">
        <v>152</v>
      </c>
      <c r="AA24" s="68" t="s">
        <v>153</v>
      </c>
      <c r="AB24" s="68" t="s">
        <v>154</v>
      </c>
      <c r="AC24" s="68" t="s">
        <v>126</v>
      </c>
      <c r="AD24" s="68" t="s">
        <v>155</v>
      </c>
      <c r="AE24" s="68" t="s">
        <v>156</v>
      </c>
      <c r="AF24" s="68" t="s">
        <v>155</v>
      </c>
      <c r="AG24" s="68" t="s">
        <v>95</v>
      </c>
      <c r="AH24" s="68" t="s">
        <v>157</v>
      </c>
      <c r="AJ24" s="68" t="s">
        <v>96</v>
      </c>
      <c r="AK24" s="68" t="s">
        <v>150</v>
      </c>
      <c r="AL24" s="68" t="s">
        <v>151</v>
      </c>
      <c r="AM24" s="68" t="s">
        <v>158</v>
      </c>
      <c r="AN24" s="68" t="s">
        <v>159</v>
      </c>
      <c r="AO24" s="68" t="s">
        <v>160</v>
      </c>
      <c r="AP24" s="68" t="s">
        <v>161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162</v>
      </c>
      <c r="N25" s="68" t="s">
        <v>163</v>
      </c>
      <c r="O25" s="68" t="s">
        <v>164</v>
      </c>
      <c r="Q25" s="68" t="s">
        <v>165</v>
      </c>
      <c r="R25" s="68" t="s">
        <v>166</v>
      </c>
      <c r="T25" s="68" t="s">
        <v>168</v>
      </c>
      <c r="U25" s="68" t="s">
        <v>167</v>
      </c>
      <c r="X25" s="68" t="s">
        <v>168</v>
      </c>
      <c r="Y25" s="68" t="s">
        <v>169</v>
      </c>
      <c r="Z25" s="68" t="s">
        <v>170</v>
      </c>
      <c r="AA25" s="68" t="s">
        <v>171</v>
      </c>
      <c r="AB25" s="68" t="s">
        <v>172</v>
      </c>
      <c r="AC25" s="68" t="s">
        <v>129</v>
      </c>
      <c r="AD25" s="68" t="s">
        <v>173</v>
      </c>
      <c r="AH25" s="68" t="s">
        <v>174</v>
      </c>
      <c r="AL25" s="68" t="s">
        <v>188</v>
      </c>
      <c r="AM25" s="68" t="s">
        <v>189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175</v>
      </c>
      <c r="N26" s="68" t="s">
        <v>176</v>
      </c>
      <c r="O26" s="68" t="s">
        <v>177</v>
      </c>
      <c r="Q26" s="68" t="s">
        <v>178</v>
      </c>
      <c r="R26" s="68" t="s">
        <v>179</v>
      </c>
      <c r="T26" s="68" t="s">
        <v>181</v>
      </c>
      <c r="U26" s="68" t="s">
        <v>180</v>
      </c>
      <c r="X26" s="68" t="s">
        <v>181</v>
      </c>
      <c r="Y26" s="68" t="s">
        <v>182</v>
      </c>
      <c r="Z26" s="68" t="s">
        <v>183</v>
      </c>
      <c r="AA26" s="68" t="s">
        <v>184</v>
      </c>
      <c r="AB26" s="68" t="s">
        <v>185</v>
      </c>
      <c r="AC26" s="68" t="s">
        <v>132</v>
      </c>
      <c r="AD26" s="68" t="s">
        <v>186</v>
      </c>
      <c r="AL26" s="68" t="s">
        <v>190</v>
      </c>
      <c r="AM26" s="68" t="s">
        <v>191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141</v>
      </c>
      <c r="N24" s="68" t="s">
        <v>142</v>
      </c>
      <c r="O24" s="68" t="s">
        <v>143</v>
      </c>
      <c r="P24" s="68" t="s">
        <v>144</v>
      </c>
      <c r="Q24" s="68" t="s">
        <v>145</v>
      </c>
      <c r="R24" s="68" t="s">
        <v>146</v>
      </c>
      <c r="S24" s="68" t="s">
        <v>187</v>
      </c>
      <c r="T24" s="68" t="s">
        <v>147</v>
      </c>
      <c r="U24" s="68" t="s">
        <v>148</v>
      </c>
      <c r="V24" s="68" t="s">
        <v>149</v>
      </c>
      <c r="W24" s="68" t="s">
        <v>125</v>
      </c>
      <c r="X24" s="68" t="s">
        <v>150</v>
      </c>
      <c r="Y24" s="68" t="s">
        <v>151</v>
      </c>
      <c r="Z24" s="68" t="s">
        <v>152</v>
      </c>
      <c r="AA24" s="68" t="s">
        <v>153</v>
      </c>
      <c r="AB24" s="68" t="s">
        <v>154</v>
      </c>
      <c r="AC24" s="68" t="s">
        <v>126</v>
      </c>
      <c r="AD24" s="68" t="s">
        <v>155</v>
      </c>
      <c r="AE24" s="68" t="s">
        <v>156</v>
      </c>
      <c r="AF24" s="68" t="s">
        <v>155</v>
      </c>
      <c r="AG24" s="68" t="s">
        <v>95</v>
      </c>
      <c r="AH24" s="68" t="s">
        <v>157</v>
      </c>
      <c r="AJ24" s="68" t="s">
        <v>96</v>
      </c>
      <c r="AK24" s="68" t="s">
        <v>150</v>
      </c>
      <c r="AL24" s="68" t="s">
        <v>151</v>
      </c>
      <c r="AM24" s="68" t="s">
        <v>158</v>
      </c>
      <c r="AN24" s="68" t="s">
        <v>159</v>
      </c>
      <c r="AO24" s="68" t="s">
        <v>160</v>
      </c>
      <c r="AP24" s="68" t="s">
        <v>161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162</v>
      </c>
      <c r="N25" s="68" t="s">
        <v>163</v>
      </c>
      <c r="O25" s="68" t="s">
        <v>164</v>
      </c>
      <c r="Q25" s="68" t="s">
        <v>165</v>
      </c>
      <c r="R25" s="68" t="s">
        <v>166</v>
      </c>
      <c r="T25" s="68" t="s">
        <v>168</v>
      </c>
      <c r="U25" s="68" t="s">
        <v>167</v>
      </c>
      <c r="X25" s="68" t="s">
        <v>168</v>
      </c>
      <c r="Y25" s="68" t="s">
        <v>169</v>
      </c>
      <c r="Z25" s="68" t="s">
        <v>170</v>
      </c>
      <c r="AA25" s="68" t="s">
        <v>171</v>
      </c>
      <c r="AB25" s="68" t="s">
        <v>172</v>
      </c>
      <c r="AC25" s="68" t="s">
        <v>129</v>
      </c>
      <c r="AD25" s="68" t="s">
        <v>173</v>
      </c>
      <c r="AH25" s="68" t="s">
        <v>174</v>
      </c>
      <c r="AL25" s="68" t="s">
        <v>188</v>
      </c>
      <c r="AM25" s="68" t="s">
        <v>189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175</v>
      </c>
      <c r="N26" s="68" t="s">
        <v>176</v>
      </c>
      <c r="O26" s="68" t="s">
        <v>177</v>
      </c>
      <c r="Q26" s="68" t="s">
        <v>178</v>
      </c>
      <c r="R26" s="68" t="s">
        <v>179</v>
      </c>
      <c r="T26" s="68" t="s">
        <v>181</v>
      </c>
      <c r="U26" s="68" t="s">
        <v>180</v>
      </c>
      <c r="X26" s="68" t="s">
        <v>181</v>
      </c>
      <c r="Y26" s="68" t="s">
        <v>182</v>
      </c>
      <c r="Z26" s="68" t="s">
        <v>183</v>
      </c>
      <c r="AA26" s="68" t="s">
        <v>184</v>
      </c>
      <c r="AB26" s="68" t="s">
        <v>185</v>
      </c>
      <c r="AC26" s="68" t="s">
        <v>132</v>
      </c>
      <c r="AD26" s="68" t="s">
        <v>186</v>
      </c>
      <c r="AL26" s="68" t="s">
        <v>190</v>
      </c>
      <c r="AM26" s="68" t="s">
        <v>191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6F32-2039-439E-9B89-9AB17FD4BB03}">
  <dimension ref="A1:E13"/>
  <sheetViews>
    <sheetView workbookViewId="0"/>
  </sheetViews>
  <sheetFormatPr defaultRowHeight="15"/>
  <sheetData>
    <row r="1" spans="1:5">
      <c r="A1" s="68" t="s">
        <v>137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192</v>
      </c>
    </row>
    <row r="4" spans="1:5">
      <c r="A4" s="68" t="s">
        <v>0</v>
      </c>
      <c r="B4" s="68" t="s">
        <v>6</v>
      </c>
      <c r="C4" s="68" t="s">
        <v>193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01B3-2C2E-4CD8-A734-8526A5659E60}">
  <dimension ref="A1:AV28"/>
  <sheetViews>
    <sheetView workbookViewId="0"/>
  </sheetViews>
  <sheetFormatPr defaultRowHeight="15"/>
  <sheetData>
    <row r="1" spans="1:48">
      <c r="A1" s="68" t="s">
        <v>139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141</v>
      </c>
      <c r="N24" s="68" t="s">
        <v>142</v>
      </c>
      <c r="O24" s="68" t="s">
        <v>143</v>
      </c>
      <c r="P24" s="68" t="s">
        <v>144</v>
      </c>
      <c r="Q24" s="68" t="s">
        <v>145</v>
      </c>
      <c r="R24" s="68" t="s">
        <v>146</v>
      </c>
      <c r="S24" s="68" t="s">
        <v>187</v>
      </c>
      <c r="T24" s="68" t="s">
        <v>147</v>
      </c>
      <c r="U24" s="68" t="s">
        <v>148</v>
      </c>
      <c r="V24" s="68" t="s">
        <v>149</v>
      </c>
      <c r="W24" s="68" t="s">
        <v>125</v>
      </c>
      <c r="X24" s="68" t="s">
        <v>150</v>
      </c>
      <c r="Y24" s="68" t="s">
        <v>151</v>
      </c>
      <c r="Z24" s="68" t="s">
        <v>152</v>
      </c>
      <c r="AA24" s="68" t="s">
        <v>153</v>
      </c>
      <c r="AB24" s="68" t="s">
        <v>154</v>
      </c>
      <c r="AC24" s="68" t="s">
        <v>126</v>
      </c>
      <c r="AD24" s="68" t="s">
        <v>155</v>
      </c>
      <c r="AE24" s="68" t="s">
        <v>156</v>
      </c>
      <c r="AF24" s="68" t="s">
        <v>155</v>
      </c>
      <c r="AG24" s="68" t="s">
        <v>95</v>
      </c>
      <c r="AH24" s="68" t="s">
        <v>157</v>
      </c>
      <c r="AJ24" s="68" t="s">
        <v>96</v>
      </c>
      <c r="AK24" s="68" t="s">
        <v>150</v>
      </c>
      <c r="AL24" s="68" t="s">
        <v>151</v>
      </c>
      <c r="AM24" s="68" t="s">
        <v>158</v>
      </c>
      <c r="AN24" s="68" t="s">
        <v>159</v>
      </c>
      <c r="AO24" s="68" t="s">
        <v>160</v>
      </c>
      <c r="AP24" s="68" t="s">
        <v>161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162</v>
      </c>
      <c r="N25" s="68" t="s">
        <v>163</v>
      </c>
      <c r="O25" s="68" t="s">
        <v>164</v>
      </c>
      <c r="Q25" s="68" t="s">
        <v>165</v>
      </c>
      <c r="R25" s="68" t="s">
        <v>166</v>
      </c>
      <c r="T25" s="68" t="s">
        <v>168</v>
      </c>
      <c r="U25" s="68" t="s">
        <v>167</v>
      </c>
      <c r="X25" s="68" t="s">
        <v>168</v>
      </c>
      <c r="Y25" s="68" t="s">
        <v>169</v>
      </c>
      <c r="Z25" s="68" t="s">
        <v>170</v>
      </c>
      <c r="AA25" s="68" t="s">
        <v>171</v>
      </c>
      <c r="AB25" s="68" t="s">
        <v>172</v>
      </c>
      <c r="AC25" s="68" t="s">
        <v>129</v>
      </c>
      <c r="AD25" s="68" t="s">
        <v>173</v>
      </c>
      <c r="AH25" s="68" t="s">
        <v>174</v>
      </c>
      <c r="AL25" s="68" t="s">
        <v>188</v>
      </c>
      <c r="AM25" s="68" t="s">
        <v>189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175</v>
      </c>
      <c r="N26" s="68" t="s">
        <v>176</v>
      </c>
      <c r="O26" s="68" t="s">
        <v>177</v>
      </c>
      <c r="Q26" s="68" t="s">
        <v>178</v>
      </c>
      <c r="R26" s="68" t="s">
        <v>179</v>
      </c>
      <c r="T26" s="68" t="s">
        <v>181</v>
      </c>
      <c r="U26" s="68" t="s">
        <v>180</v>
      </c>
      <c r="X26" s="68" t="s">
        <v>181</v>
      </c>
      <c r="Y26" s="68" t="s">
        <v>182</v>
      </c>
      <c r="Z26" s="68" t="s">
        <v>183</v>
      </c>
      <c r="AA26" s="68" t="s">
        <v>184</v>
      </c>
      <c r="AB26" s="68" t="s">
        <v>185</v>
      </c>
      <c r="AC26" s="68" t="s">
        <v>132</v>
      </c>
      <c r="AD26" s="68" t="s">
        <v>186</v>
      </c>
      <c r="AL26" s="68" t="s">
        <v>190</v>
      </c>
      <c r="AM26" s="68" t="s">
        <v>191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2024-07-05T08:25:58Z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