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A2F0648D-D360-4F9A-89C2-7BA9F50AF5C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E26" i="2"/>
  <c r="K26" i="2"/>
  <c r="L26" i="2"/>
  <c r="M26" i="2"/>
  <c r="N26" i="2"/>
  <c r="O26" i="2"/>
  <c r="P26" i="2"/>
  <c r="Q26" i="2"/>
  <c r="S26" i="2"/>
  <c r="T26" i="2"/>
  <c r="V26" i="2"/>
  <c r="W26" i="2"/>
  <c r="AB26" i="2" s="1"/>
  <c r="X26" i="2"/>
  <c r="Y26" i="2"/>
  <c r="Z26" i="2"/>
  <c r="AA26" i="2"/>
  <c r="E27" i="2"/>
  <c r="K27" i="2"/>
  <c r="L27" i="2"/>
  <c r="M27" i="2"/>
  <c r="N27" i="2"/>
  <c r="O27" i="2"/>
  <c r="P27" i="2"/>
  <c r="Q27" i="2"/>
  <c r="S27" i="2"/>
  <c r="T27" i="2"/>
  <c r="V27" i="2"/>
  <c r="W27" i="2"/>
  <c r="AB27" i="2" s="1"/>
  <c r="X27" i="2"/>
  <c r="Y27" i="2"/>
  <c r="Z27" i="2"/>
  <c r="AA27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I6" i="2"/>
  <c r="I5" i="2"/>
  <c r="D4" i="2"/>
  <c r="E4" i="2" s="1"/>
  <c r="D6" i="2"/>
  <c r="D5" i="2"/>
  <c r="E5" i="2" s="1"/>
  <c r="E6" i="2" l="1"/>
  <c r="B27" i="2"/>
  <c r="B26" i="2"/>
  <c r="B24" i="2"/>
</calcChain>
</file>

<file path=xl/sharedStrings.xml><?xml version="1.0" encoding="utf-8"?>
<sst xmlns="http://schemas.openxmlformats.org/spreadsheetml/2006/main" count="875" uniqueCount="218">
  <si>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</si>
  <si>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</si>
  <si>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</si>
  <si>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</si>
  <si>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</si>
  <si>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</si>
  <si>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</si>
  <si>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</si>
  <si>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</si>
  <si>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</si>
  <si>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</si>
  <si>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</si>
  <si>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</si>
  <si>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</si>
  <si>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</si>
  <si>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</si>
  <si>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</si>
  <si>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</si>
  <si>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</si>
  <si>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</si>
  <si>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</si>
  <si>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</si>
  <si>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</si>
  <si>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</si>
  <si>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</si>
  <si>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</si>
  <si>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</si>
  <si>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</si>
  <si>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</si>
  <si>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</si>
  <si>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</si>
  <si>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</si>
  <si>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</si>
  <si>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</si>
  <si>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</si>
  <si>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</si>
  <si>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</si>
  <si>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</si>
  <si>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</si>
  <si>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</si>
  <si>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</si>
  <si>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</si>
  <si>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</si>
  <si>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</si>
  <si>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</si>
  <si>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</si>
  <si>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</si>
  <si>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</si>
  <si>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</si>
  <si>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</si>
  <si>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</si>
  <si>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</si>
  <si>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</si>
  <si>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</si>
  <si>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</si>
  <si>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</si>
  <si>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</si>
  <si>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</si>
  <si>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</si>
  <si>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</si>
  <si>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</si>
  <si>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</si>
  <si>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</si>
  <si>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</si>
  <si>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</si>
  <si>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</si>
  <si>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</si>
  <si>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</si>
  <si>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</si>
  <si>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</si>
  <si>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</si>
  <si>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</si>
  <si>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</si>
  <si>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</si>
  <si>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</si>
  <si>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</si>
  <si>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</si>
  <si>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</si>
  <si>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</si>
  <si>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</si>
  <si>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</si>
  <si>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</si>
  <si>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</si>
  <si>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</si>
  <si>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</si>
  <si>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</si>
  <si>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</si>
  <si>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</si>
  <si>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</si>
  <si>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</si>
  <si>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</si>
  <si>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</si>
  <si>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</si>
  <si>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</si>
  <si>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</si>
  <si>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</si>
  <si>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</si>
  <si>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</si>
  <si>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</si>
  <si>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</si>
  <si>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</si>
  <si>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</si>
  <si>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</si>
  <si>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</si>
  <si>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</si>
  <si>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</si>
  <si>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</si>
  <si>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</si>
  <si>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</si>
  <si>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</si>
  <si>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</si>
  <si>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</si>
  <si>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</si>
  <si>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</si>
  <si>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</si>
  <si>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</si>
  <si>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</si>
  <si>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</si>
  <si>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</si>
  <si>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</si>
  <si>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</si>
  <si>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</si>
  <si>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</si>
  <si>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</si>
  <si>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</si>
  <si>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</si>
  <si>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</si>
  <si>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</si>
  <si>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</si>
  <si>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</si>
  <si>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</si>
  <si>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</si>
  <si>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</si>
  <si>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</si>
  <si>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</si>
  <si>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</si>
  <si>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</si>
  <si>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</si>
  <si>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</si>
  <si>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</si>
  <si>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</si>
  <si>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</si>
  <si>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</si>
  <si>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</si>
  <si>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</si>
  <si>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</si>
  <si>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</si>
  <si>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</si>
  <si>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</si>
  <si>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</si>
  <si>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</si>
  <si>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</si>
  <si>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</si>
  <si>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</si>
  <si>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</si>
  <si>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</si>
  <si>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</si>
  <si>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</si>
  <si>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</si>
  <si>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</si>
  <si>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</si>
  <si>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</si>
  <si>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</si>
  <si>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</si>
  <si>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</si>
  <si>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</si>
  <si>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</si>
  <si>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</si>
  <si>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</si>
  <si>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</si>
  <si>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</si>
  <si>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</si>
  <si>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</si>
  <si>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</si>
  <si>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</si>
  <si>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</si>
  <si>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</si>
  <si>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</si>
  <si>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</si>
  <si>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</si>
  <si>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</si>
  <si>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</si>
  <si>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</si>
  <si>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</si>
  <si>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</si>
  <si>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</si>
  <si>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</si>
  <si>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</si>
  <si>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</si>
  <si>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</si>
  <si>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</si>
  <si>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</si>
  <si>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</si>
  <si>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</si>
  <si>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</si>
  <si>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</si>
  <si>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</si>
  <si>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</si>
  <si>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</si>
  <si>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</si>
  <si>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</si>
  <si>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</si>
  <si>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</si>
  <si>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</si>
  <si>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</si>
  <si>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="01/05/2024"</t>
  </si>
  <si>
    <t>="31/05/2024"</t>
  </si>
  <si>
    <t>="132|149|101"</t>
  </si>
  <si>
    <t>="""UICACS"","""",""SQL="",""2=DOCNUM"",""33035121"",""14=CUSTREF"",""4203172399"",""14=U_CUSTREF"",""4203172399"",""15=DOCDATE"",""9/5/2024"",""15=TAXDATE"",""9/5/2024"",""14=CARDCODE"",""CI1261-SGD"",""14=CARDNAME"",""CHANGI GENERAL HOSPITAL PTE LTD"",""14=ITEMCODE"",""MS9EA-00268GLP"",""14=IT"&amp;"EMNAME"",""MS WINSVRDCCORE SNGL SA MVL 2LIC CORELIC"",""10=QUANTITY"",""28.000000"",""14=U_PONO"",""946000/A/B/C"",""15=U_PODATE"",""26/9/2023"",""10=U_TLINTCOS"",""0.000000"",""2=SLPCODE"",""132"",""14=SLPNAME"",""E0001-CS"",""14=MEMO"",""WENDY KUM CHIOU SZE"",""14=CONTACTNAME"",""E-INVO"&amp;"ICE"",""10=LINETOTAL"",""13592.600000"",""14=U_ENR"","""",""14=U_MSENR"",""S7138270"",""14=U_MSPCN"",""83288253"",""14=ADDRESS2"",""ZAYAR AUNG_x000D_CHANGI GENERAL HOSPITAL 2 SIMEI STREET 3  SINGAPORE 529889_x000D_ZAYAR AUNG_x000D_TEL: 6936 5182_x000D_FAX: _x000D_EMAIL: zayar.aung@synapxe.sg"""</t>
  </si>
  <si>
    <t>=IFERROR(NF($E27,"CONTACTNAME"),"-")</t>
  </si>
  <si>
    <t>=IFERROR(NF($E27,"U_PODATE"),"-")</t>
  </si>
  <si>
    <t>=IFERROR(AC27/W27,0)</t>
  </si>
  <si>
    <t>=SUBTOTAL(9,AB24:AB28)</t>
  </si>
  <si>
    <t>=SUBTOTAL(9,AC24:AC28)</t>
  </si>
  <si>
    <t>SOFTWARE ASSURANCE</t>
  </si>
  <si>
    <t>01.06.2024</t>
  </si>
  <si>
    <t>30.11.2026</t>
  </si>
  <si>
    <t>LOADING AND USAGE IN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</si>
</sst>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7" fillId="3" borderId="0" xfId="0" applyFont="1" applyFill="1" applyAlignment="1">
      <alignment horizontal="left" vertical="center" wrapText="1"/>
    </xf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166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"01/05/2024"</f>
        <v>01/05/2024</v>
      </c>
    </row>
    <row r="4" spans="1:5">
      <c r="A4" s="1" t="s">
        <v>0</v>
      </c>
      <c r="B4" s="4" t="s">
        <v>6</v>
      </c>
      <c r="C4" s="5" t="str">
        <f>"31/05/2024"</f>
        <v>31/05/2024</v>
      </c>
    </row>
    <row r="5" spans="1:5">
      <c r="A5" s="1" t="s">
        <v>0</v>
      </c>
      <c r="B5" s="4" t="s">
        <v>25</v>
      </c>
      <c r="C5" s="4" t="str">
        <f>"132|149|101"</f>
        <v>132|149|101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01/May/2024..31/May/2024</v>
      </c>
    </row>
    <row r="9" spans="1:5">
      <c r="A9" s="1" t="s">
        <v>9</v>
      </c>
      <c r="C9" s="3" t="str">
        <f>TEXT($C$3,"yyyyMMdd") &amp; ".." &amp; TEXT($C$4,"yyyyMMdd")</f>
        <v>20240501..20240531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"/>
  <sheetViews>
    <sheetView tabSelected="1" topLeftCell="U19" zoomScale="92" zoomScaleNormal="92" workbookViewId="0">
      <selection activeCell="X29" sqref="X2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7109375" style="4" bestFit="1" customWidth="1"/>
    <col min="17" max="17" width="5.42578125" style="3" customWidth="1"/>
    <col min="18" max="18" width="12" style="4" bestFit="1" customWidth="1"/>
    <col min="19" max="19" width="33.28515625" style="4" bestFit="1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33.5703125" style="4" customWidth="1"/>
    <col min="35" max="35" width="13.140625" style="3" customWidth="1"/>
    <col min="36" max="36" width="11.42578125" style="4" customWidth="1"/>
    <col min="37" max="37" width="9.28515625" style="4"/>
    <col min="38" max="38" width="54.42578125" style="3" customWidth="1"/>
    <col min="39" max="16384" width="9.28515625" style="4"/>
  </cols>
  <sheetData>
    <row r="1" spans="1:38" s="1" customFormat="1" hidden="1">
      <c r="A1" s="1" t="s">
        <v>168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  <c r="AI1" s="2"/>
      <c r="AL1" s="2"/>
    </row>
    <row r="2" spans="1:38" hidden="1">
      <c r="A2" s="1" t="s">
        <v>7</v>
      </c>
      <c r="D2" s="4" t="s">
        <v>18</v>
      </c>
      <c r="E2" s="4" t="str">
        <f>Option!$C$2</f>
        <v>UICACS</v>
      </c>
    </row>
    <row r="3" spans="1:38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8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8" hidden="1">
      <c r="A7" s="1" t="s">
        <v>7</v>
      </c>
    </row>
    <row r="8" spans="1:38" hidden="1">
      <c r="A8" s="1" t="s">
        <v>7</v>
      </c>
      <c r="K8" s="9"/>
    </row>
    <row r="9" spans="1:38" hidden="1">
      <c r="A9" s="1" t="s">
        <v>7</v>
      </c>
      <c r="K9" s="9"/>
    </row>
    <row r="10" spans="1:38" hidden="1">
      <c r="A10" s="1" t="s">
        <v>7</v>
      </c>
    </row>
    <row r="11" spans="1:38" hidden="1">
      <c r="A11" s="1" t="s">
        <v>7</v>
      </c>
      <c r="C11" s="4" t="s">
        <v>26</v>
      </c>
      <c r="E11" s="4" t="str">
        <f>Option!$C$9</f>
        <v>20240501..20240531</v>
      </c>
      <c r="K11" s="9"/>
    </row>
    <row r="12" spans="1:38" hidden="1">
      <c r="A12" s="1" t="s">
        <v>7</v>
      </c>
      <c r="C12" s="4" t="s">
        <v>27</v>
      </c>
      <c r="E12" s="4" t="str">
        <f>Option!$C$5</f>
        <v>132|149|101</v>
      </c>
      <c r="K12" s="9"/>
    </row>
    <row r="13" spans="1:38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8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8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8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1" hidden="1">
      <c r="A17" s="1" t="s">
        <v>7</v>
      </c>
    </row>
    <row r="18" spans="1:41" s="22" customFormat="1" hidden="1">
      <c r="A18" s="22" t="s">
        <v>7</v>
      </c>
      <c r="I18" s="23"/>
      <c r="L18" s="24"/>
      <c r="M18" s="25"/>
      <c r="Q18" s="26"/>
      <c r="W18" s="27"/>
      <c r="AB18" s="29"/>
      <c r="AI18" s="26"/>
      <c r="AL18" s="26"/>
    </row>
    <row r="20" spans="1:41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1" ht="15.75">
      <c r="K21" s="48" t="s">
        <v>40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41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1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196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47" t="s">
        <v>68</v>
      </c>
      <c r="AJ23" s="37" t="s">
        <v>69</v>
      </c>
      <c r="AK23" s="37" t="s">
        <v>70</v>
      </c>
      <c r="AL23" s="35" t="s">
        <v>71</v>
      </c>
    </row>
    <row r="24" spans="1:41">
      <c r="B24" s="1" t="str">
        <f>IF(K24="","Hide","Show")</f>
        <v>Show</v>
      </c>
      <c r="C24" s="4" t="s">
        <v>43</v>
      </c>
      <c r="E24" s="11" t="str">
        <f>"""UICACS"","""",""SQL="",""2=DOCNUM"",""33035121"",""14=CUSTREF"",""4203172399"",""14=U_CUSTREF"",""4203172399"",""15=DOCDATE"",""9/5/2024"",""15=TAXDATE"",""9/5/2024"",""14=CARDCODE"",""CI1261-SGD"",""14=CARDNAME"",""CHANGI GENERAL HOSPITAL PTE LTD"",""14=ITEMCODE"",""MS7JQ-00355GLP"",""14=IT"&amp;"EMNAME"",""MS SQLSVRENTCORE SNGL SA MVL 2LIC CORELIC"",""10=QUANTITY"",""2.000000"",""14=U_PONO"",""946000/A/B/C"",""15=U_PODATE"",""26/9/2023"",""10=U_TLINTCOS"",""0.000000"",""2=SLPCODE"",""132"",""14=SLPNAME"",""E0001-CS"",""14=MEMO"",""WENDY KUM CHIOU SZE"",""14=CONTACTNAME"",""E-INVO"&amp;"ICE"",""10=LINETOTAL"",""16845.300000"",""14=U_ENR"","""",""14=U_MSENR"",""S7138270"",""14=U_MSPCN"",""83288253"",""14=ADDRESS2"",""ZAYAR AUNG_x000D_CHANGI GENERAL HOSPITAL 2 SIMEI STREET 3  SINGAPORE 529889_x000D_ZAYAR AUNG_x000D_TEL: 6936 5182_x000D_FAX: _x000D_EMAIL: zayar.aung@synapxe.sg"""</f>
        <v>"UICACS","","SQL=","2=DOCNUM","33035121","14=CUSTREF","4203172399","14=U_CUSTREF","4203172399","15=DOCDATE","9/5/2024","15=TAXDATE","9/5/2024","14=CARDCODE","CI1261-SGD","14=CARDNAME","CHANGI GENERAL HOSPITAL PTE LTD","14=ITEMCODE","MS7JQ-00355GLP","14=ITEMNAME","MS SQLSVRENTCORE SNGL SA MVL 2LIC CORELIC","10=QUANTITY","2.000000","14=U_PONO","946000/A/B/C","15=U_PODATE","26/9/2023","10=U_TLINTCOS","0.000000","2=SLPCODE","132","14=SLPNAME","E0001-CS","14=MEMO","WENDY KUM CHIOU SZE","14=CONTACTNAME","E-INVOICE","10=LINETOTAL","16845.300000","14=U_ENR","","14=U_MSENR","S7138270","14=U_MSPCN","83288253","14=ADDRESS2","ZAYAR AUNG_x000D_CHANGI GENERAL HOSPITAL 2 SIMEI STREET 3  SINGAPORE 529889_x000D_ZAYAR AUNG_x000D_TEL: 6936 5182_x000D_FAX: _x000D_EMAIL: zayar.aung@synapxe.sg"</v>
      </c>
      <c r="K24" s="19">
        <f>MONTH(N24)</f>
        <v>5</v>
      </c>
      <c r="L24" s="19">
        <f>YEAR(N24)</f>
        <v>2024</v>
      </c>
      <c r="M24" s="4">
        <v>33035121</v>
      </c>
      <c r="N24" s="30">
        <v>45421</v>
      </c>
      <c r="O24" s="19" t="str">
        <f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"4203172399"</f>
        <v>4203172399</v>
      </c>
      <c r="U24" s="40" t="str">
        <f>"946000/A/B/C"</f>
        <v>946000/A/B/C</v>
      </c>
      <c r="V24" s="40">
        <v>45195</v>
      </c>
      <c r="W24" s="40">
        <v>45421</v>
      </c>
      <c r="X24" s="41">
        <f>SUM(N24-V24)</f>
        <v>226</v>
      </c>
      <c r="Y24" s="42" t="str">
        <f>"MS7JQ-00355GLP"</f>
        <v>MS7JQ-00355GLP</v>
      </c>
      <c r="Z24" s="42" t="str">
        <f>"MS SQLSVRENTCORE SNGL SA MVL 2LIC CORELIC"</f>
        <v>MS SQLSVRENTCORE SNGL SA MVL 2LIC CORELIC</v>
      </c>
      <c r="AA24" s="42" t="str">
        <f>"WENDY KUM CHIOU SZE"</f>
        <v>WENDY KUM CHIOU SZE</v>
      </c>
      <c r="AB24" s="41">
        <v>2</v>
      </c>
      <c r="AC24" s="30" t="s">
        <v>72</v>
      </c>
      <c r="AD24" s="43" t="str">
        <f>"ZAYAR AUNG_x000D_CHANGI GENERAL HOSPITAL 2 SIMEI STREET 3  SINGAPORE 529889_x000D_ZAYAR AUNG_x000D_TEL: 6936 5182_x000D_FAX: _x000D_EMAIL: zayar.aung@synapxe.sg"</f>
        <v>ZAYAR AUNG_x000D_CHANGI GENERAL HOSPITAL 2 SIMEI STREET 3  SINGAPORE 529889_x000D_ZAYAR AUNG_x000D_TEL: 6936 5182_x000D_FAX: _x000D_EMAIL: zayar.aung@synapxe.sg</v>
      </c>
      <c r="AE24" s="44" t="s">
        <v>73</v>
      </c>
      <c r="AF24" s="44" t="s">
        <v>74</v>
      </c>
      <c r="AG24" s="3" t="str">
        <f>"MS7JQ-00355GLP"</f>
        <v>MS7JQ-00355GLP</v>
      </c>
      <c r="AH24" s="3" t="str">
        <f>"MS SQLSVRENTCORE SNGL SA MVL 2LIC CORELIC"</f>
        <v>MS SQLSVRENTCORE SNGL SA MVL 2LIC CORELIC</v>
      </c>
      <c r="AI24" s="3" t="s">
        <v>214</v>
      </c>
      <c r="AJ24" s="19" t="s">
        <v>215</v>
      </c>
      <c r="AK24" s="19" t="s">
        <v>216</v>
      </c>
      <c r="AL24" s="3" t="s">
        <v>217</v>
      </c>
    </row>
    <row r="25" spans="1:41">
      <c r="A25" s="1" t="s">
        <v>165</v>
      </c>
      <c r="B25" s="1" t="str">
        <f>IF(K25="","Hide","Show")</f>
        <v>Show</v>
      </c>
      <c r="C25" s="4" t="s">
        <v>43</v>
      </c>
      <c r="E25" s="11" t="str">
        <f>"""UICACS"","""",""SQL="",""2=DOCNUM"",""33035121"",""14=CUSTREF"",""4203172399"",""14=U_CUSTREF"",""4203172399"",""15=DOCDATE"",""9/5/2024"",""15=TAXDATE"",""9/5/2024"",""14=CARDCODE"",""CI1261-SGD"",""14=CARDNAME"",""CHANGI GENERAL HOSPITAL PTE LTD"",""14=ITEMCODE"",""MS9EA-00268GLP"",""14=IT"&amp;"EMNAME"",""MS WINSVRDCCORE SNGL SA MVL 2LIC CORELIC"",""10=QUANTITY"",""28.000000"",""14=U_PONO"",""946000/A/B/C"",""15=U_PODATE"",""26/9/2023"",""10=U_TLINTCOS"",""0.000000"",""2=SLPCODE"",""132"",""14=SLPNAME"",""E0001-CS"",""14=MEMO"",""WENDY KUM CHIOU SZE"",""14=CONTACTNAME"",""E-INVO"&amp;"ICE"",""10=LINETOTAL"",""13592.600000"",""14=U_ENR"","""",""14=U_MSENR"",""S7138270"",""14=U_MSPCN"",""83288253"",""14=ADDRESS2"",""ZAYAR AUNG_x000D_CHANGI GENERAL HOSPITAL 2 SIMEI STREET 3  SINGAPORE 529889_x000D_ZAYAR AUNG_x000D_TEL: 6936 5182_x000D_FAX: _x000D_EMAIL: zayar.aung@synapxe.sg"""</f>
        <v>"UICACS","","SQL=","2=DOCNUM","33035121","14=CUSTREF","4203172399","14=U_CUSTREF","4203172399","15=DOCDATE","9/5/2024","15=TAXDATE","9/5/2024","14=CARDCODE","CI1261-SGD","14=CARDNAME","CHANGI GENERAL HOSPITAL PTE LTD","14=ITEMCODE","MS9EA-00268GLP","14=ITEMNAME","MS WINSVRDCCORE SNGL SA MVL 2LIC CORELIC","10=QUANTITY","28.000000","14=U_PONO","946000/A/B/C","15=U_PODATE","26/9/2023","10=U_TLINTCOS","0.000000","2=SLPCODE","132","14=SLPNAME","E0001-CS","14=MEMO","WENDY KUM CHIOU SZE","14=CONTACTNAME","E-INVOICE","10=LINETOTAL","13592.600000","14=U_ENR","","14=U_MSENR","S7138270","14=U_MSPCN","83288253","14=ADDRESS2","ZAYAR AUNG_x000D_CHANGI GENERAL HOSPITAL 2 SIMEI STREET 3  SINGAPORE 529889_x000D_ZAYAR AUNG_x000D_TEL: 6936 5182_x000D_FAX: _x000D_EMAIL: zayar.aung@synapxe.sg"</v>
      </c>
      <c r="K25" s="19">
        <f>MONTH(N25)</f>
        <v>5</v>
      </c>
      <c r="L25" s="19">
        <f>YEAR(N25)</f>
        <v>2024</v>
      </c>
      <c r="M25" s="4">
        <v>33035121</v>
      </c>
      <c r="N25" s="30">
        <v>45421</v>
      </c>
      <c r="O25" s="19" t="str">
        <f>"S7138270"</f>
        <v>S7138270</v>
      </c>
      <c r="P25" s="19" t="str">
        <f>"83288253"</f>
        <v>83288253</v>
      </c>
      <c r="Q25" s="19"/>
      <c r="R25" s="19" t="str">
        <f>"CI1261-SGD"</f>
        <v>CI1261-SGD</v>
      </c>
      <c r="S25" s="4" t="str">
        <f>"CHANGI GENERAL HOSPITAL PTE LTD"</f>
        <v>CHANGI GENERAL HOSPITAL PTE LTD</v>
      </c>
      <c r="T25" s="19" t="str">
        <f>"4203172399"</f>
        <v>4203172399</v>
      </c>
      <c r="U25" s="40" t="str">
        <f>"946000/A/B/C"</f>
        <v>946000/A/B/C</v>
      </c>
      <c r="V25" s="40">
        <v>45195</v>
      </c>
      <c r="W25" s="40">
        <v>45421</v>
      </c>
      <c r="X25" s="41">
        <f>SUM(N25-V25)</f>
        <v>226</v>
      </c>
      <c r="Y25" s="42" t="str">
        <f>"MS9EA-00268GLP"</f>
        <v>MS9EA-00268GLP</v>
      </c>
      <c r="Z25" s="42" t="str">
        <f>"MS WINSVRDCCORE SNGL SA MVL 2LIC CORELIC"</f>
        <v>MS WINSVRDCCORE SNGL SA MVL 2LIC CORELIC</v>
      </c>
      <c r="AA25" s="42" t="str">
        <f>"WENDY KUM CHIOU SZE"</f>
        <v>WENDY KUM CHIOU SZE</v>
      </c>
      <c r="AB25" s="41">
        <v>28</v>
      </c>
      <c r="AC25" s="30" t="s">
        <v>72</v>
      </c>
      <c r="AD25" s="43" t="str">
        <f>"ZAYAR AUNG_x000D_CHANGI GENERAL HOSPITAL 2 SIMEI STREET 3  SINGAPORE 529889_x000D_ZAYAR AUNG_x000D_TEL: 6936 5182_x000D_FAX: _x000D_EMAIL: zayar.aung@synapxe.sg"</f>
        <v>ZAYAR AUNG_x000D_CHANGI GENERAL HOSPITAL 2 SIMEI STREET 3  SINGAPORE 529889_x000D_ZAYAR AUNG_x000D_TEL: 6936 5182_x000D_FAX: _x000D_EMAIL: zayar.aung@synapxe.sg</v>
      </c>
      <c r="AE25" s="44" t="s">
        <v>73</v>
      </c>
      <c r="AF25" s="44" t="s">
        <v>74</v>
      </c>
      <c r="AG25" s="3" t="str">
        <f>"MS9EA-00268GLP"</f>
        <v>MS9EA-00268GLP</v>
      </c>
      <c r="AH25" s="3" t="str">
        <f>"MS WINSVRDCCORE SNGL SA MVL 2LIC CORELIC"</f>
        <v>MS WINSVRDCCORE SNGL SA MVL 2LIC CORELIC</v>
      </c>
      <c r="AI25" s="3" t="s">
        <v>214</v>
      </c>
      <c r="AJ25" s="19" t="s">
        <v>215</v>
      </c>
      <c r="AK25" s="19" t="s">
        <v>216</v>
      </c>
      <c r="AL25" s="3" t="s">
        <v>217</v>
      </c>
    </row>
    <row r="26" spans="1:41" hidden="1">
      <c r="B26" s="1" t="str">
        <f>IF(K26="","Hide","Show")</f>
        <v>Hide</v>
      </c>
      <c r="C26" s="4" t="s">
        <v>44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V26" s="4" t="str">
        <f>""</f>
        <v/>
      </c>
      <c r="W26" s="17" t="str">
        <f>""</f>
        <v/>
      </c>
      <c r="X26" s="4" t="str">
        <f>""</f>
        <v/>
      </c>
      <c r="Y26" s="16" t="str">
        <f>""</f>
        <v/>
      </c>
      <c r="Z26" s="5" t="str">
        <f>""</f>
        <v/>
      </c>
      <c r="AA26" s="4" t="str">
        <f>""</f>
        <v/>
      </c>
      <c r="AB26" s="44">
        <f>IFERROR(#REF!/W26,0)</f>
        <v>0</v>
      </c>
    </row>
    <row r="27" spans="1:41" hidden="1">
      <c r="B27" s="1" t="str">
        <f>IF(K27="","Hide","Show")</f>
        <v>Hide</v>
      </c>
      <c r="C27" s="4" t="s">
        <v>45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4">
        <f>IFERROR(#REF!/W27,0)</f>
        <v>0</v>
      </c>
    </row>
    <row r="28" spans="1:41">
      <c r="AB28" s="31"/>
    </row>
    <row r="29" spans="1:41">
      <c r="AF29" s="14"/>
    </row>
    <row r="30" spans="1:41">
      <c r="AM30" s="14"/>
    </row>
    <row r="31" spans="1:41">
      <c r="AN31" s="14"/>
    </row>
    <row r="32" spans="1:41">
      <c r="AO32" s="14"/>
    </row>
    <row r="33" spans="42:43">
      <c r="AP33" s="14"/>
    </row>
    <row r="34" spans="42:43">
      <c r="AQ34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86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205</v>
      </c>
    </row>
    <row r="4" spans="1:5">
      <c r="A4" s="46" t="s">
        <v>0</v>
      </c>
      <c r="B4" s="46" t="s">
        <v>6</v>
      </c>
      <c r="C4" s="46" t="s">
        <v>206</v>
      </c>
    </row>
    <row r="5" spans="1:5">
      <c r="A5" s="46" t="s">
        <v>0</v>
      </c>
      <c r="B5" s="46" t="s">
        <v>25</v>
      </c>
      <c r="C5" s="46" t="s">
        <v>207</v>
      </c>
      <c r="D5" s="46" t="s">
        <v>77</v>
      </c>
      <c r="E5" s="46" t="s">
        <v>51</v>
      </c>
    </row>
    <row r="8" spans="1:5">
      <c r="A8" s="46" t="s">
        <v>8</v>
      </c>
      <c r="C8" s="46" t="s">
        <v>78</v>
      </c>
    </row>
    <row r="9" spans="1:5">
      <c r="A9" s="46" t="s">
        <v>9</v>
      </c>
      <c r="C9" s="46" t="s">
        <v>79</v>
      </c>
    </row>
    <row r="10" spans="1:5">
      <c r="B10" s="46" t="s">
        <v>37</v>
      </c>
      <c r="C10" s="46" t="s">
        <v>80</v>
      </c>
    </row>
    <row r="11" spans="1:5">
      <c r="B11" s="46" t="s">
        <v>35</v>
      </c>
      <c r="C11" s="46" t="s">
        <v>80</v>
      </c>
    </row>
    <row r="12" spans="1:5">
      <c r="B12" s="46" t="s">
        <v>38</v>
      </c>
      <c r="C12" s="46" t="s">
        <v>81</v>
      </c>
    </row>
    <row r="13" spans="1:5">
      <c r="B13" s="46" t="s">
        <v>39</v>
      </c>
      <c r="C13" s="46" t="s">
        <v>82</v>
      </c>
      <c r="D13" s="46" t="s">
        <v>83</v>
      </c>
    </row>
    <row r="14" spans="1:5">
      <c r="D14" s="46" t="s">
        <v>84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83</v>
      </c>
    </row>
    <row r="30" spans="3:4">
      <c r="D30" s="46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86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205</v>
      </c>
    </row>
    <row r="4" spans="1:5">
      <c r="A4" s="46" t="s">
        <v>0</v>
      </c>
      <c r="B4" s="46" t="s">
        <v>6</v>
      </c>
      <c r="C4" s="46" t="s">
        <v>206</v>
      </c>
    </row>
    <row r="5" spans="1:5">
      <c r="A5" s="46" t="s">
        <v>0</v>
      </c>
      <c r="B5" s="46" t="s">
        <v>25</v>
      </c>
      <c r="C5" s="46" t="s">
        <v>207</v>
      </c>
      <c r="D5" s="46" t="s">
        <v>77</v>
      </c>
      <c r="E5" s="46" t="s">
        <v>51</v>
      </c>
    </row>
    <row r="8" spans="1:5">
      <c r="A8" s="46" t="s">
        <v>8</v>
      </c>
      <c r="C8" s="46" t="s">
        <v>78</v>
      </c>
    </row>
    <row r="9" spans="1:5">
      <c r="A9" s="46" t="s">
        <v>9</v>
      </c>
      <c r="C9" s="46" t="s">
        <v>79</v>
      </c>
    </row>
    <row r="10" spans="1:5">
      <c r="B10" s="46" t="s">
        <v>37</v>
      </c>
      <c r="C10" s="46" t="s">
        <v>80</v>
      </c>
    </row>
    <row r="11" spans="1:5">
      <c r="B11" s="46" t="s">
        <v>35</v>
      </c>
      <c r="C11" s="46" t="s">
        <v>80</v>
      </c>
    </row>
    <row r="12" spans="1:5">
      <c r="B12" s="46" t="s">
        <v>38</v>
      </c>
      <c r="C12" s="46" t="s">
        <v>81</v>
      </c>
    </row>
    <row r="13" spans="1:5">
      <c r="B13" s="46" t="s">
        <v>39</v>
      </c>
      <c r="C13" s="46" t="s">
        <v>82</v>
      </c>
      <c r="D13" s="46" t="s">
        <v>83</v>
      </c>
    </row>
    <row r="14" spans="1:5">
      <c r="D14" s="46" t="s">
        <v>84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83</v>
      </c>
    </row>
    <row r="30" spans="3:4">
      <c r="D30" s="46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164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87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88</v>
      </c>
      <c r="E4" s="46" t="s">
        <v>89</v>
      </c>
      <c r="F4" s="46" t="s">
        <v>46</v>
      </c>
      <c r="G4" s="46" t="s">
        <v>24</v>
      </c>
      <c r="H4" s="46" t="s">
        <v>90</v>
      </c>
    </row>
    <row r="5" spans="1:35">
      <c r="A5" s="46" t="s">
        <v>7</v>
      </c>
      <c r="C5" s="46" t="s">
        <v>10</v>
      </c>
      <c r="D5" s="46" t="s">
        <v>91</v>
      </c>
      <c r="E5" s="46" t="s">
        <v>92</v>
      </c>
      <c r="F5" s="46" t="s">
        <v>47</v>
      </c>
      <c r="G5" s="46" t="s">
        <v>24</v>
      </c>
      <c r="H5" s="46" t="s">
        <v>90</v>
      </c>
      <c r="I5" s="46" t="s">
        <v>93</v>
      </c>
    </row>
    <row r="6" spans="1:35">
      <c r="A6" s="46" t="s">
        <v>7</v>
      </c>
      <c r="C6" s="46" t="s">
        <v>36</v>
      </c>
      <c r="D6" s="46" t="s">
        <v>94</v>
      </c>
      <c r="E6" s="46" t="s">
        <v>95</v>
      </c>
      <c r="F6" s="46" t="s">
        <v>47</v>
      </c>
      <c r="G6" s="46" t="s">
        <v>24</v>
      </c>
      <c r="H6" s="46" t="s">
        <v>90</v>
      </c>
      <c r="I6" s="46" t="s">
        <v>96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97</v>
      </c>
    </row>
    <row r="12" spans="1:35">
      <c r="A12" s="46" t="s">
        <v>7</v>
      </c>
      <c r="C12" s="46" t="s">
        <v>27</v>
      </c>
      <c r="E12" s="46" t="s">
        <v>98</v>
      </c>
    </row>
    <row r="13" spans="1:35">
      <c r="A13" s="46" t="s">
        <v>7</v>
      </c>
      <c r="C13" s="46" t="s">
        <v>37</v>
      </c>
      <c r="E13" s="46" t="s">
        <v>99</v>
      </c>
    </row>
    <row r="14" spans="1:35">
      <c r="A14" s="46" t="s">
        <v>7</v>
      </c>
      <c r="C14" s="46" t="s">
        <v>35</v>
      </c>
      <c r="E14" s="46" t="s">
        <v>100</v>
      </c>
    </row>
    <row r="15" spans="1:35">
      <c r="A15" s="46" t="s">
        <v>7</v>
      </c>
      <c r="C15" s="46" t="s">
        <v>38</v>
      </c>
      <c r="E15" s="46" t="s">
        <v>101</v>
      </c>
    </row>
    <row r="16" spans="1:35">
      <c r="A16" s="46" t="s">
        <v>7</v>
      </c>
      <c r="C16" s="46" t="s">
        <v>39</v>
      </c>
      <c r="E16" s="46" t="s">
        <v>102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196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103</v>
      </c>
      <c r="C24" s="46" t="s">
        <v>43</v>
      </c>
      <c r="E24" s="46" t="s">
        <v>104</v>
      </c>
      <c r="K24" s="46" t="s">
        <v>105</v>
      </c>
      <c r="L24" s="46" t="s">
        <v>106</v>
      </c>
      <c r="M24" s="46" t="s">
        <v>107</v>
      </c>
      <c r="N24" s="46" t="s">
        <v>108</v>
      </c>
      <c r="O24" s="46" t="s">
        <v>109</v>
      </c>
      <c r="P24" s="46" t="s">
        <v>110</v>
      </c>
      <c r="R24" s="46" t="s">
        <v>111</v>
      </c>
      <c r="S24" s="46" t="s">
        <v>112</v>
      </c>
      <c r="T24" s="46" t="s">
        <v>113</v>
      </c>
      <c r="U24" s="46" t="s">
        <v>197</v>
      </c>
      <c r="V24" s="46" t="s">
        <v>114</v>
      </c>
      <c r="W24" s="46" t="s">
        <v>115</v>
      </c>
      <c r="X24" s="46" t="s">
        <v>198</v>
      </c>
      <c r="Y24" s="46" t="s">
        <v>116</v>
      </c>
      <c r="Z24" s="46" t="s">
        <v>117</v>
      </c>
      <c r="AA24" s="46" t="s">
        <v>118</v>
      </c>
      <c r="AB24" s="46" t="s">
        <v>119</v>
      </c>
      <c r="AC24" s="46" t="s">
        <v>199</v>
      </c>
      <c r="AD24" s="46" t="s">
        <v>120</v>
      </c>
      <c r="AE24" s="46" t="s">
        <v>121</v>
      </c>
      <c r="AF24" s="46" t="s">
        <v>120</v>
      </c>
      <c r="AG24" s="46" t="s">
        <v>72</v>
      </c>
      <c r="AH24" s="46" t="s">
        <v>122</v>
      </c>
      <c r="AI24" s="46" t="s">
        <v>73</v>
      </c>
      <c r="AJ24" s="46" t="s">
        <v>74</v>
      </c>
      <c r="AK24" s="46" t="s">
        <v>123</v>
      </c>
      <c r="AL24" s="46" t="s">
        <v>124</v>
      </c>
      <c r="AM24" s="46" t="s">
        <v>125</v>
      </c>
      <c r="AN24" s="46" t="s">
        <v>126</v>
      </c>
      <c r="AO24" s="46" t="s">
        <v>127</v>
      </c>
      <c r="AP24" s="46" t="s">
        <v>128</v>
      </c>
    </row>
    <row r="25" spans="1:42">
      <c r="B25" s="46" t="s">
        <v>129</v>
      </c>
      <c r="C25" s="46" t="s">
        <v>44</v>
      </c>
      <c r="E25" s="46" t="s">
        <v>130</v>
      </c>
      <c r="K25" s="46" t="s">
        <v>131</v>
      </c>
      <c r="L25" s="46" t="s">
        <v>132</v>
      </c>
      <c r="M25" s="46" t="s">
        <v>133</v>
      </c>
      <c r="N25" s="46" t="s">
        <v>134</v>
      </c>
      <c r="O25" s="46" t="s">
        <v>135</v>
      </c>
      <c r="P25" s="46" t="s">
        <v>136</v>
      </c>
      <c r="Q25" s="46" t="s">
        <v>137</v>
      </c>
      <c r="S25" s="46" t="s">
        <v>136</v>
      </c>
      <c r="T25" s="46" t="s">
        <v>138</v>
      </c>
      <c r="V25" s="46" t="s">
        <v>139</v>
      </c>
      <c r="W25" s="46" t="s">
        <v>140</v>
      </c>
      <c r="X25" s="46" t="s">
        <v>141</v>
      </c>
      <c r="Y25" s="46" t="s">
        <v>142</v>
      </c>
      <c r="Z25" s="46" t="s">
        <v>143</v>
      </c>
      <c r="AA25" s="46" t="s">
        <v>144</v>
      </c>
      <c r="AB25" s="46" t="s">
        <v>200</v>
      </c>
      <c r="AC25" s="46" t="s">
        <v>145</v>
      </c>
    </row>
    <row r="26" spans="1:42">
      <c r="B26" s="46" t="s">
        <v>146</v>
      </c>
      <c r="C26" s="46" t="s">
        <v>45</v>
      </c>
      <c r="E26" s="46" t="s">
        <v>147</v>
      </c>
      <c r="K26" s="46" t="s">
        <v>148</v>
      </c>
      <c r="L26" s="46" t="s">
        <v>149</v>
      </c>
      <c r="M26" s="46" t="s">
        <v>150</v>
      </c>
      <c r="N26" s="46" t="s">
        <v>151</v>
      </c>
      <c r="O26" s="46" t="s">
        <v>152</v>
      </c>
      <c r="P26" s="46" t="s">
        <v>153</v>
      </c>
      <c r="Q26" s="46" t="s">
        <v>154</v>
      </c>
      <c r="S26" s="46" t="s">
        <v>153</v>
      </c>
      <c r="T26" s="46" t="s">
        <v>155</v>
      </c>
      <c r="V26" s="46" t="s">
        <v>156</v>
      </c>
      <c r="W26" s="46" t="s">
        <v>157</v>
      </c>
      <c r="X26" s="46" t="s">
        <v>158</v>
      </c>
      <c r="Y26" s="46" t="s">
        <v>159</v>
      </c>
      <c r="Z26" s="46" t="s">
        <v>160</v>
      </c>
      <c r="AA26" s="46" t="s">
        <v>161</v>
      </c>
      <c r="AB26" s="46" t="s">
        <v>201</v>
      </c>
      <c r="AC26" s="46" t="s">
        <v>162</v>
      </c>
    </row>
    <row r="28" spans="1:42">
      <c r="AB28" s="46" t="s">
        <v>163</v>
      </c>
      <c r="AC28" s="46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164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87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88</v>
      </c>
      <c r="E4" s="46" t="s">
        <v>89</v>
      </c>
      <c r="F4" s="46" t="s">
        <v>46</v>
      </c>
      <c r="G4" s="46" t="s">
        <v>24</v>
      </c>
      <c r="H4" s="46" t="s">
        <v>90</v>
      </c>
    </row>
    <row r="5" spans="1:35">
      <c r="A5" s="46" t="s">
        <v>7</v>
      </c>
      <c r="C5" s="46" t="s">
        <v>10</v>
      </c>
      <c r="D5" s="46" t="s">
        <v>91</v>
      </c>
      <c r="E5" s="46" t="s">
        <v>92</v>
      </c>
      <c r="F5" s="46" t="s">
        <v>47</v>
      </c>
      <c r="G5" s="46" t="s">
        <v>24</v>
      </c>
      <c r="H5" s="46" t="s">
        <v>90</v>
      </c>
      <c r="I5" s="46" t="s">
        <v>93</v>
      </c>
    </row>
    <row r="6" spans="1:35">
      <c r="A6" s="46" t="s">
        <v>7</v>
      </c>
      <c r="C6" s="46" t="s">
        <v>36</v>
      </c>
      <c r="D6" s="46" t="s">
        <v>94</v>
      </c>
      <c r="E6" s="46" t="s">
        <v>95</v>
      </c>
      <c r="F6" s="46" t="s">
        <v>47</v>
      </c>
      <c r="G6" s="46" t="s">
        <v>24</v>
      </c>
      <c r="H6" s="46" t="s">
        <v>90</v>
      </c>
      <c r="I6" s="46" t="s">
        <v>96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97</v>
      </c>
    </row>
    <row r="12" spans="1:35">
      <c r="A12" s="46" t="s">
        <v>7</v>
      </c>
      <c r="C12" s="46" t="s">
        <v>27</v>
      </c>
      <c r="E12" s="46" t="s">
        <v>98</v>
      </c>
    </row>
    <row r="13" spans="1:35">
      <c r="A13" s="46" t="s">
        <v>7</v>
      </c>
      <c r="C13" s="46" t="s">
        <v>37</v>
      </c>
      <c r="E13" s="46" t="s">
        <v>99</v>
      </c>
    </row>
    <row r="14" spans="1:35">
      <c r="A14" s="46" t="s">
        <v>7</v>
      </c>
      <c r="C14" s="46" t="s">
        <v>35</v>
      </c>
      <c r="E14" s="46" t="s">
        <v>100</v>
      </c>
    </row>
    <row r="15" spans="1:35">
      <c r="A15" s="46" t="s">
        <v>7</v>
      </c>
      <c r="C15" s="46" t="s">
        <v>38</v>
      </c>
      <c r="E15" s="46" t="s">
        <v>101</v>
      </c>
    </row>
    <row r="16" spans="1:35">
      <c r="A16" s="46" t="s">
        <v>7</v>
      </c>
      <c r="C16" s="46" t="s">
        <v>39</v>
      </c>
      <c r="E16" s="46" t="s">
        <v>102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196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103</v>
      </c>
      <c r="C24" s="46" t="s">
        <v>43</v>
      </c>
      <c r="E24" s="46" t="s">
        <v>104</v>
      </c>
      <c r="K24" s="46" t="s">
        <v>105</v>
      </c>
      <c r="L24" s="46" t="s">
        <v>106</v>
      </c>
      <c r="M24" s="46" t="s">
        <v>107</v>
      </c>
      <c r="N24" s="46" t="s">
        <v>108</v>
      </c>
      <c r="O24" s="46" t="s">
        <v>109</v>
      </c>
      <c r="P24" s="46" t="s">
        <v>110</v>
      </c>
      <c r="R24" s="46" t="s">
        <v>111</v>
      </c>
      <c r="S24" s="46" t="s">
        <v>112</v>
      </c>
      <c r="T24" s="46" t="s">
        <v>113</v>
      </c>
      <c r="U24" s="46" t="s">
        <v>197</v>
      </c>
      <c r="V24" s="46" t="s">
        <v>114</v>
      </c>
      <c r="W24" s="46" t="s">
        <v>115</v>
      </c>
      <c r="X24" s="46" t="s">
        <v>198</v>
      </c>
      <c r="Y24" s="46" t="s">
        <v>116</v>
      </c>
      <c r="Z24" s="46" t="s">
        <v>117</v>
      </c>
      <c r="AA24" s="46" t="s">
        <v>118</v>
      </c>
      <c r="AB24" s="46" t="s">
        <v>119</v>
      </c>
      <c r="AC24" s="46" t="s">
        <v>199</v>
      </c>
      <c r="AD24" s="46" t="s">
        <v>120</v>
      </c>
      <c r="AE24" s="46" t="s">
        <v>121</v>
      </c>
      <c r="AF24" s="46" t="s">
        <v>120</v>
      </c>
      <c r="AG24" s="46" t="s">
        <v>72</v>
      </c>
      <c r="AH24" s="46" t="s">
        <v>122</v>
      </c>
      <c r="AI24" s="46" t="s">
        <v>73</v>
      </c>
      <c r="AJ24" s="46" t="s">
        <v>74</v>
      </c>
      <c r="AK24" s="46" t="s">
        <v>123</v>
      </c>
      <c r="AL24" s="46" t="s">
        <v>124</v>
      </c>
      <c r="AM24" s="46" t="s">
        <v>125</v>
      </c>
      <c r="AN24" s="46" t="s">
        <v>126</v>
      </c>
      <c r="AO24" s="46" t="s">
        <v>127</v>
      </c>
      <c r="AP24" s="46" t="s">
        <v>128</v>
      </c>
    </row>
    <row r="25" spans="1:42">
      <c r="B25" s="46" t="s">
        <v>129</v>
      </c>
      <c r="C25" s="46" t="s">
        <v>44</v>
      </c>
      <c r="E25" s="46" t="s">
        <v>130</v>
      </c>
      <c r="K25" s="46" t="s">
        <v>131</v>
      </c>
      <c r="L25" s="46" t="s">
        <v>132</v>
      </c>
      <c r="M25" s="46" t="s">
        <v>133</v>
      </c>
      <c r="N25" s="46" t="s">
        <v>134</v>
      </c>
      <c r="O25" s="46" t="s">
        <v>135</v>
      </c>
      <c r="P25" s="46" t="s">
        <v>136</v>
      </c>
      <c r="Q25" s="46" t="s">
        <v>137</v>
      </c>
      <c r="S25" s="46" t="s">
        <v>136</v>
      </c>
      <c r="T25" s="46" t="s">
        <v>138</v>
      </c>
      <c r="V25" s="46" t="s">
        <v>139</v>
      </c>
      <c r="W25" s="46" t="s">
        <v>140</v>
      </c>
      <c r="X25" s="46" t="s">
        <v>141</v>
      </c>
      <c r="Y25" s="46" t="s">
        <v>142</v>
      </c>
      <c r="Z25" s="46" t="s">
        <v>143</v>
      </c>
      <c r="AA25" s="46" t="s">
        <v>144</v>
      </c>
      <c r="AB25" s="46" t="s">
        <v>200</v>
      </c>
      <c r="AC25" s="46" t="s">
        <v>145</v>
      </c>
    </row>
    <row r="26" spans="1:42">
      <c r="B26" s="46" t="s">
        <v>146</v>
      </c>
      <c r="C26" s="46" t="s">
        <v>45</v>
      </c>
      <c r="E26" s="46" t="s">
        <v>147</v>
      </c>
      <c r="K26" s="46" t="s">
        <v>148</v>
      </c>
      <c r="L26" s="46" t="s">
        <v>149</v>
      </c>
      <c r="M26" s="46" t="s">
        <v>150</v>
      </c>
      <c r="N26" s="46" t="s">
        <v>151</v>
      </c>
      <c r="O26" s="46" t="s">
        <v>152</v>
      </c>
      <c r="P26" s="46" t="s">
        <v>153</v>
      </c>
      <c r="Q26" s="46" t="s">
        <v>154</v>
      </c>
      <c r="S26" s="46" t="s">
        <v>153</v>
      </c>
      <c r="T26" s="46" t="s">
        <v>155</v>
      </c>
      <c r="V26" s="46" t="s">
        <v>156</v>
      </c>
      <c r="W26" s="46" t="s">
        <v>157</v>
      </c>
      <c r="X26" s="46" t="s">
        <v>158</v>
      </c>
      <c r="Y26" s="46" t="s">
        <v>159</v>
      </c>
      <c r="Z26" s="46" t="s">
        <v>160</v>
      </c>
      <c r="AA26" s="46" t="s">
        <v>161</v>
      </c>
      <c r="AB26" s="46" t="s">
        <v>201</v>
      </c>
      <c r="AC26" s="46" t="s">
        <v>162</v>
      </c>
    </row>
    <row r="28" spans="1:42">
      <c r="AB28" s="46" t="s">
        <v>163</v>
      </c>
      <c r="AC28" s="46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B071-0FA9-4C18-817F-776BF25A5319}">
  <dimension ref="A1:E30"/>
  <sheetViews>
    <sheetView workbookViewId="0"/>
  </sheetViews>
  <sheetFormatPr defaultRowHeight="15"/>
  <sheetData>
    <row r="1" spans="1:5">
      <c r="A1" s="46" t="s">
        <v>167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205</v>
      </c>
    </row>
    <row r="4" spans="1:5">
      <c r="A4" s="46" t="s">
        <v>0</v>
      </c>
      <c r="B4" s="46" t="s">
        <v>6</v>
      </c>
      <c r="C4" s="46" t="s">
        <v>206</v>
      </c>
    </row>
    <row r="5" spans="1:5">
      <c r="A5" s="46" t="s">
        <v>0</v>
      </c>
      <c r="B5" s="46" t="s">
        <v>25</v>
      </c>
      <c r="C5" s="46" t="s">
        <v>207</v>
      </c>
      <c r="D5" s="46" t="s">
        <v>77</v>
      </c>
      <c r="E5" s="46" t="s">
        <v>51</v>
      </c>
    </row>
    <row r="8" spans="1:5">
      <c r="A8" s="46" t="s">
        <v>8</v>
      </c>
      <c r="C8" s="46" t="s">
        <v>78</v>
      </c>
    </row>
    <row r="9" spans="1:5">
      <c r="A9" s="46" t="s">
        <v>9</v>
      </c>
      <c r="C9" s="46" t="s">
        <v>79</v>
      </c>
    </row>
    <row r="10" spans="1:5">
      <c r="B10" s="46" t="s">
        <v>37</v>
      </c>
      <c r="C10" s="46" t="s">
        <v>80</v>
      </c>
    </row>
    <row r="11" spans="1:5">
      <c r="B11" s="46" t="s">
        <v>35</v>
      </c>
      <c r="C11" s="46" t="s">
        <v>80</v>
      </c>
    </row>
    <row r="12" spans="1:5">
      <c r="B12" s="46" t="s">
        <v>38</v>
      </c>
      <c r="C12" s="46" t="s">
        <v>81</v>
      </c>
    </row>
    <row r="13" spans="1:5">
      <c r="B13" s="46" t="s">
        <v>39</v>
      </c>
      <c r="C13" s="46" t="s">
        <v>82</v>
      </c>
      <c r="D13" s="46" t="s">
        <v>83</v>
      </c>
    </row>
    <row r="14" spans="1:5">
      <c r="D14" s="46" t="s">
        <v>84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83</v>
      </c>
    </row>
    <row r="30" spans="3:4">
      <c r="D30" s="46" t="s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8150-DD33-4138-B48A-E32FFD998BA7}">
  <dimension ref="A1:AP29"/>
  <sheetViews>
    <sheetView workbookViewId="0"/>
  </sheetViews>
  <sheetFormatPr defaultRowHeight="15"/>
  <sheetData>
    <row r="1" spans="1:35">
      <c r="A1" s="46" t="s">
        <v>195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87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88</v>
      </c>
      <c r="E4" s="46" t="s">
        <v>89</v>
      </c>
      <c r="F4" s="46" t="s">
        <v>46</v>
      </c>
      <c r="G4" s="46" t="s">
        <v>24</v>
      </c>
      <c r="H4" s="46" t="s">
        <v>90</v>
      </c>
    </row>
    <row r="5" spans="1:35">
      <c r="A5" s="46" t="s">
        <v>7</v>
      </c>
      <c r="C5" s="46" t="s">
        <v>10</v>
      </c>
      <c r="D5" s="46" t="s">
        <v>91</v>
      </c>
      <c r="E5" s="46" t="s">
        <v>92</v>
      </c>
      <c r="F5" s="46" t="s">
        <v>47</v>
      </c>
      <c r="G5" s="46" t="s">
        <v>24</v>
      </c>
      <c r="H5" s="46" t="s">
        <v>90</v>
      </c>
      <c r="I5" s="46" t="s">
        <v>93</v>
      </c>
    </row>
    <row r="6" spans="1:35">
      <c r="A6" s="46" t="s">
        <v>7</v>
      </c>
      <c r="C6" s="46" t="s">
        <v>36</v>
      </c>
      <c r="D6" s="46" t="s">
        <v>94</v>
      </c>
      <c r="E6" s="46" t="s">
        <v>95</v>
      </c>
      <c r="F6" s="46" t="s">
        <v>47</v>
      </c>
      <c r="G6" s="46" t="s">
        <v>24</v>
      </c>
      <c r="H6" s="46" t="s">
        <v>90</v>
      </c>
      <c r="I6" s="46" t="s">
        <v>96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97</v>
      </c>
    </row>
    <row r="12" spans="1:35">
      <c r="A12" s="46" t="s">
        <v>7</v>
      </c>
      <c r="C12" s="46" t="s">
        <v>27</v>
      </c>
      <c r="E12" s="46" t="s">
        <v>98</v>
      </c>
    </row>
    <row r="13" spans="1:35">
      <c r="A13" s="46" t="s">
        <v>7</v>
      </c>
      <c r="C13" s="46" t="s">
        <v>37</v>
      </c>
      <c r="E13" s="46" t="s">
        <v>99</v>
      </c>
    </row>
    <row r="14" spans="1:35">
      <c r="A14" s="46" t="s">
        <v>7</v>
      </c>
      <c r="C14" s="46" t="s">
        <v>35</v>
      </c>
      <c r="E14" s="46" t="s">
        <v>100</v>
      </c>
    </row>
    <row r="15" spans="1:35">
      <c r="A15" s="46" t="s">
        <v>7</v>
      </c>
      <c r="C15" s="46" t="s">
        <v>38</v>
      </c>
      <c r="E15" s="46" t="s">
        <v>101</v>
      </c>
    </row>
    <row r="16" spans="1:35">
      <c r="A16" s="46" t="s">
        <v>7</v>
      </c>
      <c r="C16" s="46" t="s">
        <v>39</v>
      </c>
      <c r="E16" s="46" t="s">
        <v>102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196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103</v>
      </c>
      <c r="C24" s="46" t="s">
        <v>43</v>
      </c>
      <c r="E24" s="46" t="s">
        <v>104</v>
      </c>
      <c r="K24" s="46" t="s">
        <v>105</v>
      </c>
      <c r="L24" s="46" t="s">
        <v>106</v>
      </c>
      <c r="M24" s="46" t="s">
        <v>107</v>
      </c>
      <c r="N24" s="46" t="s">
        <v>108</v>
      </c>
      <c r="O24" s="46" t="s">
        <v>109</v>
      </c>
      <c r="P24" s="46" t="s">
        <v>110</v>
      </c>
      <c r="R24" s="46" t="s">
        <v>111</v>
      </c>
      <c r="S24" s="46" t="s">
        <v>112</v>
      </c>
      <c r="T24" s="46" t="s">
        <v>113</v>
      </c>
      <c r="U24" s="46" t="s">
        <v>197</v>
      </c>
      <c r="V24" s="46" t="s">
        <v>114</v>
      </c>
      <c r="W24" s="46" t="s">
        <v>115</v>
      </c>
      <c r="X24" s="46" t="s">
        <v>198</v>
      </c>
      <c r="Y24" s="46" t="s">
        <v>116</v>
      </c>
      <c r="Z24" s="46" t="s">
        <v>117</v>
      </c>
      <c r="AA24" s="46" t="s">
        <v>118</v>
      </c>
      <c r="AB24" s="46" t="s">
        <v>119</v>
      </c>
      <c r="AC24" s="46" t="s">
        <v>199</v>
      </c>
      <c r="AD24" s="46" t="s">
        <v>120</v>
      </c>
      <c r="AE24" s="46" t="s">
        <v>121</v>
      </c>
      <c r="AF24" s="46" t="s">
        <v>120</v>
      </c>
      <c r="AG24" s="46" t="s">
        <v>72</v>
      </c>
      <c r="AH24" s="46" t="s">
        <v>122</v>
      </c>
      <c r="AI24" s="46" t="s">
        <v>73</v>
      </c>
      <c r="AJ24" s="46" t="s">
        <v>74</v>
      </c>
      <c r="AK24" s="46" t="s">
        <v>123</v>
      </c>
      <c r="AL24" s="46" t="s">
        <v>124</v>
      </c>
      <c r="AM24" s="46" t="s">
        <v>125</v>
      </c>
      <c r="AN24" s="46" t="s">
        <v>126</v>
      </c>
      <c r="AO24" s="46" t="s">
        <v>127</v>
      </c>
      <c r="AP24" s="46" t="s">
        <v>128</v>
      </c>
    </row>
    <row r="25" spans="1:42">
      <c r="A25" s="46" t="s">
        <v>165</v>
      </c>
      <c r="B25" s="46" t="s">
        <v>129</v>
      </c>
      <c r="C25" s="46" t="s">
        <v>43</v>
      </c>
      <c r="E25" s="46" t="s">
        <v>208</v>
      </c>
      <c r="K25" s="46" t="s">
        <v>169</v>
      </c>
      <c r="L25" s="46" t="s">
        <v>170</v>
      </c>
      <c r="M25" s="46" t="s">
        <v>131</v>
      </c>
      <c r="N25" s="46" t="s">
        <v>132</v>
      </c>
      <c r="O25" s="46" t="s">
        <v>133</v>
      </c>
      <c r="P25" s="46" t="s">
        <v>171</v>
      </c>
      <c r="R25" s="46" t="s">
        <v>134</v>
      </c>
      <c r="S25" s="46" t="s">
        <v>135</v>
      </c>
      <c r="T25" s="46" t="s">
        <v>137</v>
      </c>
      <c r="U25" s="46" t="s">
        <v>144</v>
      </c>
      <c r="V25" s="46" t="s">
        <v>172</v>
      </c>
      <c r="W25" s="46" t="s">
        <v>173</v>
      </c>
      <c r="X25" s="46" t="s">
        <v>203</v>
      </c>
      <c r="Y25" s="46" t="s">
        <v>136</v>
      </c>
      <c r="Z25" s="46" t="s">
        <v>138</v>
      </c>
      <c r="AA25" s="46" t="s">
        <v>139</v>
      </c>
      <c r="AB25" s="46" t="s">
        <v>140</v>
      </c>
      <c r="AC25" s="46" t="s">
        <v>204</v>
      </c>
      <c r="AD25" s="46" t="s">
        <v>145</v>
      </c>
      <c r="AE25" s="46" t="s">
        <v>174</v>
      </c>
      <c r="AF25" s="46" t="s">
        <v>145</v>
      </c>
      <c r="AG25" s="46" t="s">
        <v>72</v>
      </c>
      <c r="AH25" s="46" t="s">
        <v>142</v>
      </c>
      <c r="AI25" s="46" t="s">
        <v>73</v>
      </c>
      <c r="AJ25" s="46" t="s">
        <v>74</v>
      </c>
      <c r="AK25" s="46" t="s">
        <v>175</v>
      </c>
      <c r="AL25" s="46" t="s">
        <v>176</v>
      </c>
      <c r="AM25" s="46" t="s">
        <v>177</v>
      </c>
      <c r="AN25" s="46" t="s">
        <v>178</v>
      </c>
      <c r="AO25" s="46" t="s">
        <v>179</v>
      </c>
      <c r="AP25" s="46" t="s">
        <v>180</v>
      </c>
    </row>
    <row r="26" spans="1:42">
      <c r="B26" s="46" t="s">
        <v>146</v>
      </c>
      <c r="C26" s="46" t="s">
        <v>44</v>
      </c>
      <c r="E26" s="46" t="s">
        <v>130</v>
      </c>
      <c r="K26" s="46" t="s">
        <v>148</v>
      </c>
      <c r="L26" s="46" t="s">
        <v>149</v>
      </c>
      <c r="M26" s="46" t="s">
        <v>150</v>
      </c>
      <c r="N26" s="46" t="s">
        <v>151</v>
      </c>
      <c r="O26" s="46" t="s">
        <v>152</v>
      </c>
      <c r="P26" s="46" t="s">
        <v>153</v>
      </c>
      <c r="Q26" s="46" t="s">
        <v>154</v>
      </c>
      <c r="S26" s="46" t="s">
        <v>153</v>
      </c>
      <c r="T26" s="46" t="s">
        <v>155</v>
      </c>
      <c r="V26" s="46" t="s">
        <v>156</v>
      </c>
      <c r="W26" s="46" t="s">
        <v>157</v>
      </c>
      <c r="X26" s="46" t="s">
        <v>158</v>
      </c>
      <c r="Y26" s="46" t="s">
        <v>159</v>
      </c>
      <c r="Z26" s="46" t="s">
        <v>160</v>
      </c>
      <c r="AA26" s="46" t="s">
        <v>161</v>
      </c>
      <c r="AB26" s="46" t="s">
        <v>201</v>
      </c>
      <c r="AC26" s="46" t="s">
        <v>162</v>
      </c>
    </row>
    <row r="27" spans="1:42">
      <c r="B27" s="46" t="s">
        <v>181</v>
      </c>
      <c r="C27" s="46" t="s">
        <v>45</v>
      </c>
      <c r="E27" s="46" t="s">
        <v>147</v>
      </c>
      <c r="K27" s="46" t="s">
        <v>182</v>
      </c>
      <c r="L27" s="46" t="s">
        <v>183</v>
      </c>
      <c r="M27" s="46" t="s">
        <v>184</v>
      </c>
      <c r="N27" s="46" t="s">
        <v>185</v>
      </c>
      <c r="O27" s="46" t="s">
        <v>186</v>
      </c>
      <c r="P27" s="46" t="s">
        <v>187</v>
      </c>
      <c r="Q27" s="46" t="s">
        <v>188</v>
      </c>
      <c r="S27" s="46" t="s">
        <v>187</v>
      </c>
      <c r="T27" s="46" t="s">
        <v>189</v>
      </c>
      <c r="V27" s="46" t="s">
        <v>190</v>
      </c>
      <c r="W27" s="46" t="s">
        <v>191</v>
      </c>
      <c r="X27" s="46" t="s">
        <v>209</v>
      </c>
      <c r="Y27" s="46" t="s">
        <v>192</v>
      </c>
      <c r="Z27" s="46" t="s">
        <v>210</v>
      </c>
      <c r="AA27" s="46" t="s">
        <v>193</v>
      </c>
      <c r="AB27" s="46" t="s">
        <v>211</v>
      </c>
      <c r="AC27" s="46" t="s">
        <v>194</v>
      </c>
    </row>
    <row r="29" spans="1:42">
      <c r="AB29" s="46" t="s">
        <v>212</v>
      </c>
      <c r="AC29" s="46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2024-06-11T09:35:16Z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