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81D818DE-95D7-4C39-BEFC-C272E35A9C3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8" sheetId="42" state="veryHidden" r:id="rId9"/>
    <sheet name="Sheet9" sheetId="43" state="veryHidden" r:id="rId10"/>
  </sheets>
  <definedNames>
    <definedName name="_xlnm._FilterDatabase" localSheetId="1" hidden="1">Data!$K$23:$AR$26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2" l="1"/>
  <c r="AE30" i="2"/>
  <c r="AE32" i="2"/>
  <c r="X30" i="2"/>
  <c r="X31" i="2"/>
  <c r="X32" i="2"/>
  <c r="X29" i="2"/>
  <c r="T32" i="2"/>
  <c r="T31" i="2"/>
  <c r="T30" i="2"/>
  <c r="T29" i="2"/>
  <c r="AE29" i="2"/>
  <c r="AA32" i="2"/>
  <c r="AA31" i="2"/>
  <c r="AA30" i="2"/>
  <c r="AA29" i="2"/>
  <c r="AM32" i="2"/>
  <c r="AL32" i="2"/>
  <c r="AM31" i="2"/>
  <c r="AL31" i="2"/>
  <c r="AM30" i="2"/>
  <c r="AL30" i="2"/>
  <c r="AM29" i="2"/>
  <c r="AL29" i="2"/>
  <c r="L32" i="2"/>
  <c r="K32" i="2"/>
  <c r="L31" i="2"/>
  <c r="K31" i="2"/>
  <c r="L30" i="2"/>
  <c r="K30" i="2"/>
  <c r="L29" i="2"/>
  <c r="K29" i="2"/>
  <c r="R32" i="2"/>
  <c r="R31" i="2"/>
  <c r="R30" i="2"/>
  <c r="R29" i="2"/>
  <c r="L28" i="2"/>
  <c r="K28" i="2"/>
  <c r="L27" i="2"/>
  <c r="K27" i="2"/>
  <c r="B26" i="2" l="1"/>
  <c r="AD26" i="2"/>
  <c r="B25" i="2"/>
  <c r="AD25" i="2"/>
  <c r="K24" i="2"/>
  <c r="B24" i="2" s="1"/>
  <c r="L24" i="2"/>
  <c r="X24" i="2"/>
  <c r="AD24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E6" i="2" l="1"/>
  <c r="E5" i="2"/>
</calcChain>
</file>

<file path=xl/sharedStrings.xml><?xml version="1.0" encoding="utf-8"?>
<sst xmlns="http://schemas.openxmlformats.org/spreadsheetml/2006/main" count="1012" uniqueCount="234">
  <si>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</si>
  <si>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</si>
  <si>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</si>
  <si>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</si>
  <si>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</si>
  <si>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</si>
  <si>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</si>
  <si>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</si>
  <si>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</si>
  <si>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</si>
  <si>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</si>
  <si>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</si>
  <si>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</si>
  <si>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</si>
  <si>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</si>
  <si>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</si>
  <si>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</si>
  <si>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</si>
  <si>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</si>
  <si>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</si>
  <si>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</si>
  <si>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</si>
  <si>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</si>
  <si>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</si>
  <si>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</si>
  <si>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</si>
  <si>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</si>
  <si>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</si>
  <si>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</si>
  <si>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</si>
  <si>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</si>
  <si>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</si>
  <si>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</si>
  <si>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</si>
  <si>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</si>
  <si>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</si>
  <si>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</si>
  <si>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</si>
  <si>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</si>
  <si>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</si>
  <si>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</si>
  <si>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</si>
  <si>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</si>
  <si>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</si>
  <si>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</si>
  <si>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</si>
  <si>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</si>
  <si>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</si>
  <si>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</si>
  <si>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</si>
  <si>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</si>
  <si>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</si>
  <si>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</si>
  <si>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</si>
  <si>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</si>
  <si>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</si>
  <si>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</si>
  <si>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</si>
  <si>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</si>
  <si>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</si>
  <si>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</si>
  <si>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</si>
  <si>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</si>
  <si>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</si>
  <si>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</si>
  <si>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</si>
  <si>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</si>
  <si>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</si>
  <si>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</si>
  <si>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</si>
  <si>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</si>
  <si>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</si>
  <si>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</si>
  <si>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</si>
  <si>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</si>
  <si>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</si>
  <si>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</si>
  <si>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</si>
  <si>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</si>
  <si>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</si>
  <si>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</si>
  <si>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</si>
  <si>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</si>
  <si>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</si>
  <si>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</si>
  <si>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</si>
  <si>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</si>
  <si>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</si>
  <si>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</si>
  <si>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</si>
  <si>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</si>
  <si>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</si>
  <si>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</si>
  <si>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</si>
  <si>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</si>
  <si>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</si>
  <si>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</si>
  <si>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</si>
  <si>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</si>
  <si>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</si>
  <si>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</si>
  <si>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</si>
  <si>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</si>
  <si>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</si>
  <si>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</si>
  <si>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</si>
  <si>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</si>
  <si>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</si>
  <si>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</si>
  <si>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</si>
  <si>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</si>
  <si>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</si>
  <si>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</si>
  <si>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</si>
  <si>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</si>
  <si>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</si>
  <si>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</si>
  <si>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</si>
  <si>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</si>
  <si>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</si>
  <si>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</si>
  <si>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</si>
  <si>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</si>
  <si>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</si>
  <si>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</si>
  <si>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</si>
  <si>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</si>
  <si>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</si>
  <si>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</si>
  <si>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</si>
  <si>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</si>
  <si>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</si>
  <si>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</si>
  <si>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</si>
  <si>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</si>
  <si>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</si>
  <si>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</si>
  <si>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</si>
  <si>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</si>
  <si>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</si>
  <si>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</si>
  <si>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</si>
  <si>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</si>
  <si>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</si>
  <si>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</si>
  <si>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</si>
  <si>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</si>
  <si>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</si>
  <si>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</si>
  <si>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</si>
  <si>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</si>
  <si>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</si>
  <si>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</si>
  <si>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</si>
  <si>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</si>
  <si>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</si>
  <si>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</si>
  <si>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</si>
  <si>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</si>
  <si>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</si>
  <si>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</si>
  <si>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</si>
  <si>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</si>
  <si>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</si>
  <si>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</si>
  <si>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</si>
  <si>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</si>
  <si>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</si>
  <si>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</si>
  <si>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</si>
  <si>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</si>
  <si>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</si>
  <si>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</si>
  <si>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</si>
  <si>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</si>
  <si>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</si>
  <si>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</si>
  <si>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</si>
  <si>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</si>
  <si>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</si>
  <si>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</si>
  <si>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</si>
  <si>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</si>
  <si>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</si>
  <si>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</si>
  <si>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</si>
  <si>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</si>
  <si>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</si>
  <si>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</si>
  <si>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="101"</t>
  </si>
  <si>
    <t/>
  </si>
  <si>
    <t>S7138270</t>
  </si>
  <si>
    <t>MELIZA MARQUEZ</t>
  </si>
  <si>
    <t>-</t>
  </si>
  <si>
    <t>="01/05/2024"</t>
  </si>
  <si>
    <t>="31/05/2024"</t>
  </si>
  <si>
    <t>"UICACS","","","2=DOCNUM","33035254","14=CUSTREF","8494025859","14=U_CUSTREF","8494025859","15=DOCDATE","27/5/2024","15=TAXDATE","27/5/2024","14=CARDCODE","CA0362-SGD","14=CARDNAME","ALEXANDRA HOSPITAL","14=ITEMCODE","MS7NQ-01782GLP","14=ITEMNAME","MS SQL SERVER STANDARD CORE 2022 SLNG 2L","10=QUANTITY","2.000000","14=U_PONO","ESU950402","15=U_PODATE","22/5/2024","10=U_TLINTCOS","0.000000","2=SLPCODE","101","14=SLPNAME","E0001-MM","14=MEMO","MELIZA MARQUEZ","14=CONTACTNAME","mmd_receiving_AH@nuhs.edu.sg","10=LINETOTAL","7117.480000","14=U_ENR","","14=U_MSENR","S7138270","14=U_MSPCN","871D43D1","14=ADDRESS2","ALEXANDRA HOSPITAL- Evan Ting_x000D_MATERIAL MANAGEMENT DEPT BLOCK 21- 378 ALEXANDRA ROAD,  SINGAPORE 159964_x000D_EVAN TING_x000D_TEL: 6379 3771_x000D_FAX: _x000D_EMAIL: evan.ting@synapxe.sg"</t>
  </si>
  <si>
    <t>871D43D1</t>
  </si>
  <si>
    <t>CA0362-SGD</t>
  </si>
  <si>
    <t>ALEXANDRA HOSPITAL</t>
  </si>
  <si>
    <t>8494025859</t>
  </si>
  <si>
    <t>ESU950402</t>
  </si>
  <si>
    <t>MS7NQ-01782GLP</t>
  </si>
  <si>
    <t>MS SQL SERVER STANDARD CORE 2022 SLNG 2L</t>
  </si>
  <si>
    <t>mmd_receiving_AH@nuhs.edu.sg</t>
  </si>
  <si>
    <t>ALEXANDRA HOSPITAL- Evan Ting_x000D_MATERIAL MANAGEMENT DEPT BLOCK 21- 378 ALEXANDRA ROAD,  SINGAPORE 159964_x000D_EVAN TING_x000D_TEL: 6379 3771_x000D_FAX: _x000D_EMAIL: evan.ting@synapxe.sg</t>
  </si>
  <si>
    <t>Perpetual</t>
  </si>
  <si>
    <t>Auto+Hide+HideSheet+Formulas=Sheet8,Sheet2,Sheet3</t>
  </si>
  <si>
    <t>Auto+Hide+HideSheet+Formulas=Sheet8,Sheet2,Sheet3+FormulasOnly</t>
  </si>
  <si>
    <t>Auto+Hide+Values+Formulas=Sheet9,Sheet4,Sheet5</t>
  </si>
  <si>
    <t>Auto+Hide+Values+Formulas=Sheet9,Sheet4,Sheet5+FormulasOnly</t>
  </si>
  <si>
    <t>B29CE2A2</t>
  </si>
  <si>
    <t>CS0612-SGD</t>
  </si>
  <si>
    <t>ST. ANDREW'S MISSION HOSPITAL</t>
  </si>
  <si>
    <t>SAMH-WSCAL-260424-2</t>
  </si>
  <si>
    <t>ESU950124</t>
  </si>
  <si>
    <t>KEVIN LIN MING YAO</t>
  </si>
  <si>
    <t>KEVIN HAN</t>
  </si>
  <si>
    <t>ST. ANDREW'S MISSION HOSPITAL (Kevin)
8 SIMEI STREET 3   SINGAPORE 529895</t>
  </si>
  <si>
    <t>MSR18-06494GLP</t>
  </si>
  <si>
    <t>MS WIN SERVER CAL 2022 SNGL DCAL</t>
  </si>
  <si>
    <t>SAMH-WSVR-040424-3</t>
  </si>
  <si>
    <t>ESU950125</t>
  </si>
  <si>
    <t>MS021-10695GLP</t>
  </si>
  <si>
    <t>MS OFFICE STD 2021 SNGL LTSC</t>
  </si>
  <si>
    <t>NIL</t>
  </si>
  <si>
    <t xml:space="preserve"> JULIETTE LIM</t>
  </si>
  <si>
    <t xml:space="preserve">2 BUKIT BATOK STREET 11 LEVEL 3, IT DEPT </t>
  </si>
  <si>
    <t>ST LUKE'S HOSPITAL</t>
  </si>
  <si>
    <t>B816AA67</t>
  </si>
  <si>
    <t>ESU950373</t>
  </si>
  <si>
    <t>ESU950164</t>
  </si>
  <si>
    <t>ESU950373A</t>
  </si>
  <si>
    <t>950464A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</si>
</sst>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  <numFmt numFmtId="169" formatCode="0.00;[Red]0.00"/>
    <numFmt numFmtId="170" formatCode="0.00_);[Red]\(0.0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  <xf numFmtId="168" fontId="0" fillId="2" borderId="0" xfId="0" applyNumberFormat="1" applyFill="1" applyAlignment="1">
      <alignment vertical="top"/>
    </xf>
    <xf numFmtId="168" fontId="0" fillId="0" borderId="0" xfId="0" applyNumberFormat="1" applyAlignment="1">
      <alignment vertical="top"/>
    </xf>
    <xf numFmtId="168" fontId="0" fillId="6" borderId="0" xfId="0" applyNumberFormat="1" applyFill="1" applyAlignment="1">
      <alignment vertical="top"/>
    </xf>
    <xf numFmtId="168" fontId="4" fillId="0" borderId="0" xfId="1" applyNumberFormat="1" applyFont="1" applyAlignment="1">
      <alignment horizontal="center" vertical="top"/>
    </xf>
    <xf numFmtId="168" fontId="12" fillId="3" borderId="0" xfId="0" applyNumberFormat="1" applyFont="1" applyFill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2" applyNumberFormat="1" applyFont="1" applyAlignment="1">
      <alignment vertical="top"/>
    </xf>
    <xf numFmtId="168" fontId="13" fillId="0" borderId="0" xfId="0" applyNumberFormat="1" applyFont="1" applyAlignment="1">
      <alignment vertical="top"/>
    </xf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 wrapText="1"/>
    </xf>
    <xf numFmtId="40" fontId="11" fillId="3" borderId="0" xfId="0" applyNumberFormat="1" applyFont="1" applyFill="1" applyAlignment="1">
      <alignment horizontal="center" vertical="center" wrapText="1"/>
    </xf>
    <xf numFmtId="168" fontId="11" fillId="3" borderId="0" xfId="0" applyNumberFormat="1" applyFont="1" applyFill="1" applyAlignment="1">
      <alignment horizontal="left" vertical="center" wrapText="1"/>
    </xf>
    <xf numFmtId="168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left" vertical="center" wrapText="1"/>
    </xf>
    <xf numFmtId="0" fontId="16" fillId="0" borderId="0" xfId="0" applyFont="1"/>
    <xf numFmtId="14" fontId="0" fillId="0" borderId="0" xfId="0" applyNumberFormat="1" applyAlignment="1">
      <alignment horizontal="left" vertical="top"/>
    </xf>
    <xf numFmtId="167" fontId="0" fillId="0" borderId="0" xfId="0" applyNumberFormat="1" applyAlignment="1">
      <alignment horizontal="center" vertical="top"/>
    </xf>
    <xf numFmtId="169" fontId="16" fillId="0" borderId="0" xfId="0" applyNumberFormat="1" applyFont="1"/>
    <xf numFmtId="166" fontId="16" fillId="0" borderId="0" xfId="0" applyNumberFormat="1" applyFont="1"/>
    <xf numFmtId="164" fontId="16" fillId="0" borderId="0" xfId="2" applyFont="1" applyBorder="1"/>
    <xf numFmtId="168" fontId="0" fillId="8" borderId="0" xfId="2" applyNumberFormat="1" applyFont="1" applyFill="1" applyAlignment="1">
      <alignment vertical="top"/>
    </xf>
    <xf numFmtId="170" fontId="16" fillId="0" borderId="0" xfId="0" applyNumberFormat="1" applyFont="1"/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 vertical="top"/>
    </xf>
    <xf numFmtId="2" fontId="0" fillId="6" borderId="0" xfId="0" applyNumberFormat="1" applyFill="1" applyAlignment="1">
      <alignment horizontal="center" vertical="top"/>
    </xf>
    <xf numFmtId="1" fontId="0" fillId="0" borderId="0" xfId="0" applyNumberFormat="1" applyAlignment="1">
      <alignment horizontal="left" vertical="top"/>
    </xf>
    <xf numFmtId="1" fontId="0" fillId="6" borderId="0" xfId="0" applyNumberFormat="1" applyFill="1" applyAlignment="1">
      <alignment horizontal="left" vertical="top"/>
    </xf>
    <xf numFmtId="0" fontId="8" fillId="0" borderId="0" xfId="1" applyFont="1" applyAlignment="1">
      <alignment horizontal="center" vertical="top"/>
    </xf>
  </cellXfs>
  <cellStyles count="4">
    <cellStyle name="Currency" xfId="2" builtinId="4"/>
    <cellStyle name="Currency 2" xfId="3" xr:uid="{9C470ECD-AF7E-474E-B0CA-D398038A579E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207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"01/05/2024"</f>
        <v>01/05/2024</v>
      </c>
    </row>
    <row r="4" spans="1:6">
      <c r="A4" s="1" t="s">
        <v>0</v>
      </c>
      <c r="B4" s="4" t="s">
        <v>6</v>
      </c>
      <c r="C4" s="5" t="str">
        <f>"31/05/2024"</f>
        <v>31/05/2024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01/May/2024..31/May/2024</v>
      </c>
    </row>
    <row r="9" spans="1:6">
      <c r="A9" s="1" t="s">
        <v>9</v>
      </c>
      <c r="C9" s="3" t="str">
        <f>TEXT($C$3,"yyyyMMdd") &amp; ".." &amp; TEXT($C$4,"yyyyMMdd")</f>
        <v>20240501..20240531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8559-6A23-4A1F-BD72-4926F28339DA}">
  <dimension ref="A1:AT29"/>
  <sheetViews>
    <sheetView workbookViewId="0"/>
  </sheetViews>
  <sheetFormatPr defaultRowHeight="15"/>
  <sheetData>
    <row r="1" spans="1:46">
      <c r="A1" s="56" t="s">
        <v>210</v>
      </c>
      <c r="B1" s="56" t="s">
        <v>46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51</v>
      </c>
      <c r="K1" s="56" t="s">
        <v>18</v>
      </c>
      <c r="L1" s="56" t="s">
        <v>18</v>
      </c>
      <c r="O1" s="56" t="s">
        <v>18</v>
      </c>
      <c r="Q1" s="56" t="s">
        <v>18</v>
      </c>
      <c r="R1" s="56" t="s">
        <v>18</v>
      </c>
      <c r="S1" s="56" t="s">
        <v>18</v>
      </c>
      <c r="T1" s="56" t="s">
        <v>18</v>
      </c>
      <c r="V1" s="56" t="s">
        <v>18</v>
      </c>
      <c r="Y1" s="56" t="s">
        <v>7</v>
      </c>
      <c r="Z1" s="56" t="s">
        <v>7</v>
      </c>
      <c r="AA1" s="56" t="s">
        <v>18</v>
      </c>
      <c r="AB1" s="56" t="s">
        <v>18</v>
      </c>
      <c r="AC1" s="56" t="s">
        <v>18</v>
      </c>
      <c r="AJ1" s="56" t="s">
        <v>18</v>
      </c>
      <c r="AK1" s="56" t="s">
        <v>18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19</v>
      </c>
      <c r="E2" s="56" t="s">
        <v>107</v>
      </c>
    </row>
    <row r="3" spans="1:46">
      <c r="A3" s="56" t="s">
        <v>7</v>
      </c>
      <c r="D3" s="56" t="s">
        <v>22</v>
      </c>
      <c r="E3" s="56" t="s">
        <v>20</v>
      </c>
      <c r="F3" s="56" t="s">
        <v>21</v>
      </c>
      <c r="G3" s="56" t="s">
        <v>23</v>
      </c>
      <c r="H3" s="56" t="s">
        <v>47</v>
      </c>
      <c r="I3" s="56" t="s">
        <v>24</v>
      </c>
    </row>
    <row r="4" spans="1:46">
      <c r="A4" s="56" t="s">
        <v>7</v>
      </c>
      <c r="C4" s="56" t="s">
        <v>11</v>
      </c>
      <c r="D4" s="56" t="s">
        <v>108</v>
      </c>
      <c r="E4" s="56" t="s">
        <v>109</v>
      </c>
      <c r="F4" s="56" t="s">
        <v>96</v>
      </c>
      <c r="G4" s="56" t="s">
        <v>25</v>
      </c>
      <c r="H4" s="56" t="s">
        <v>110</v>
      </c>
    </row>
    <row r="5" spans="1:46">
      <c r="A5" s="56" t="s">
        <v>7</v>
      </c>
      <c r="C5" s="56" t="s">
        <v>10</v>
      </c>
      <c r="D5" s="56" t="s">
        <v>111</v>
      </c>
      <c r="E5" s="56" t="s">
        <v>112</v>
      </c>
      <c r="F5" s="56" t="s">
        <v>96</v>
      </c>
      <c r="G5" s="56" t="s">
        <v>25</v>
      </c>
      <c r="H5" s="56" t="s">
        <v>110</v>
      </c>
      <c r="I5" s="56" t="s">
        <v>113</v>
      </c>
    </row>
    <row r="6" spans="1:46">
      <c r="A6" s="56" t="s">
        <v>7</v>
      </c>
      <c r="C6" s="56" t="s">
        <v>41</v>
      </c>
      <c r="D6" s="56" t="s">
        <v>114</v>
      </c>
      <c r="E6" s="56" t="s">
        <v>115</v>
      </c>
      <c r="F6" s="56" t="s">
        <v>96</v>
      </c>
      <c r="G6" s="56" t="s">
        <v>25</v>
      </c>
      <c r="H6" s="56" t="s">
        <v>110</v>
      </c>
      <c r="I6" s="56" t="s">
        <v>116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27</v>
      </c>
      <c r="E11" s="56" t="s">
        <v>117</v>
      </c>
    </row>
    <row r="12" spans="1:46">
      <c r="A12" s="56" t="s">
        <v>7</v>
      </c>
      <c r="C12" s="56" t="s">
        <v>28</v>
      </c>
      <c r="E12" s="56" t="s">
        <v>118</v>
      </c>
    </row>
    <row r="13" spans="1:46">
      <c r="A13" s="56" t="s">
        <v>7</v>
      </c>
      <c r="C13" s="56" t="s">
        <v>42</v>
      </c>
      <c r="E13" s="56" t="s">
        <v>119</v>
      </c>
    </row>
    <row r="14" spans="1:46">
      <c r="A14" s="56" t="s">
        <v>7</v>
      </c>
      <c r="C14" s="56" t="s">
        <v>39</v>
      </c>
      <c r="E14" s="56" t="s">
        <v>120</v>
      </c>
    </row>
    <row r="15" spans="1:46">
      <c r="A15" s="56" t="s">
        <v>7</v>
      </c>
      <c r="C15" s="56" t="s">
        <v>43</v>
      </c>
      <c r="E15" s="56" t="s">
        <v>121</v>
      </c>
    </row>
    <row r="16" spans="1:46">
      <c r="A16" s="56" t="s">
        <v>7</v>
      </c>
      <c r="C16" s="56" t="s">
        <v>44</v>
      </c>
      <c r="E16" s="56" t="s">
        <v>122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53</v>
      </c>
    </row>
    <row r="23" spans="1:43">
      <c r="E23" s="56" t="s">
        <v>29</v>
      </c>
      <c r="K23" s="56" t="s">
        <v>75</v>
      </c>
      <c r="L23" s="56" t="s">
        <v>76</v>
      </c>
      <c r="M23" s="56" t="s">
        <v>14</v>
      </c>
      <c r="N23" s="56" t="s">
        <v>16</v>
      </c>
      <c r="O23" s="56" t="s">
        <v>30</v>
      </c>
      <c r="P23" s="56" t="s">
        <v>33</v>
      </c>
      <c r="Q23" s="56" t="s">
        <v>77</v>
      </c>
      <c r="R23" s="56" t="s">
        <v>31</v>
      </c>
      <c r="S23" s="56" t="s">
        <v>38</v>
      </c>
      <c r="T23" s="56" t="s">
        <v>34</v>
      </c>
      <c r="U23" s="56" t="s">
        <v>17</v>
      </c>
      <c r="V23" s="56" t="s">
        <v>17</v>
      </c>
      <c r="W23" s="56" t="s">
        <v>79</v>
      </c>
      <c r="X23" s="56" t="s">
        <v>80</v>
      </c>
      <c r="Y23" s="56" t="s">
        <v>36</v>
      </c>
      <c r="Z23" s="56" t="s">
        <v>12</v>
      </c>
      <c r="AA23" s="56" t="s">
        <v>32</v>
      </c>
      <c r="AB23" s="56" t="s">
        <v>13</v>
      </c>
      <c r="AC23" s="56" t="s">
        <v>37</v>
      </c>
      <c r="AD23" s="56" t="s">
        <v>56</v>
      </c>
      <c r="AE23" s="56" t="s">
        <v>57</v>
      </c>
      <c r="AF23" s="56" t="s">
        <v>81</v>
      </c>
      <c r="AG23" s="56" t="s">
        <v>82</v>
      </c>
      <c r="AH23" s="56" t="s">
        <v>83</v>
      </c>
      <c r="AI23" s="56" t="s">
        <v>84</v>
      </c>
      <c r="AJ23" s="56" t="s">
        <v>85</v>
      </c>
      <c r="AK23" s="56" t="s">
        <v>86</v>
      </c>
      <c r="AL23" s="56" t="s">
        <v>87</v>
      </c>
      <c r="AM23" s="56" t="s">
        <v>88</v>
      </c>
      <c r="AN23" s="56" t="s">
        <v>89</v>
      </c>
      <c r="AO23" s="56" t="s">
        <v>90</v>
      </c>
      <c r="AP23" s="56" t="s">
        <v>91</v>
      </c>
      <c r="AQ23" s="56" t="s">
        <v>92</v>
      </c>
    </row>
    <row r="24" spans="1:43">
      <c r="B24" s="56" t="s">
        <v>123</v>
      </c>
      <c r="C24" s="56" t="s">
        <v>48</v>
      </c>
      <c r="E24" s="56" t="s">
        <v>124</v>
      </c>
      <c r="K24" s="56" t="s">
        <v>125</v>
      </c>
      <c r="L24" s="56" t="s">
        <v>126</v>
      </c>
      <c r="M24" s="56" t="s">
        <v>127</v>
      </c>
      <c r="N24" s="56" t="s">
        <v>128</v>
      </c>
      <c r="O24" s="56" t="s">
        <v>129</v>
      </c>
      <c r="P24" s="56" t="s">
        <v>130</v>
      </c>
      <c r="Q24" s="56" t="s">
        <v>78</v>
      </c>
      <c r="R24" s="56" t="s">
        <v>131</v>
      </c>
      <c r="S24" s="56" t="s">
        <v>132</v>
      </c>
      <c r="T24" s="56" t="s">
        <v>133</v>
      </c>
      <c r="U24" s="56" t="s">
        <v>183</v>
      </c>
      <c r="V24" s="56" t="s">
        <v>134</v>
      </c>
      <c r="W24" s="56" t="s">
        <v>135</v>
      </c>
      <c r="X24" s="56" t="s">
        <v>184</v>
      </c>
      <c r="Y24" s="56" t="s">
        <v>136</v>
      </c>
      <c r="Z24" s="56" t="s">
        <v>137</v>
      </c>
      <c r="AA24" s="56" t="s">
        <v>138</v>
      </c>
      <c r="AB24" s="56" t="s">
        <v>139</v>
      </c>
      <c r="AC24" s="56" t="s">
        <v>140</v>
      </c>
      <c r="AD24" s="56" t="s">
        <v>185</v>
      </c>
      <c r="AE24" s="56" t="s">
        <v>141</v>
      </c>
      <c r="AF24" s="56" t="s">
        <v>142</v>
      </c>
      <c r="AG24" s="56" t="s">
        <v>141</v>
      </c>
      <c r="AH24" s="56" t="s">
        <v>93</v>
      </c>
      <c r="AI24" s="56" t="s">
        <v>143</v>
      </c>
      <c r="AJ24" s="56" t="s">
        <v>78</v>
      </c>
      <c r="AK24" s="56" t="s">
        <v>94</v>
      </c>
      <c r="AL24" s="56" t="s">
        <v>136</v>
      </c>
      <c r="AM24" s="56" t="s">
        <v>137</v>
      </c>
      <c r="AN24" s="56" t="s">
        <v>144</v>
      </c>
      <c r="AO24" s="56" t="s">
        <v>145</v>
      </c>
      <c r="AP24" s="56" t="s">
        <v>146</v>
      </c>
      <c r="AQ24" s="56" t="s">
        <v>147</v>
      </c>
    </row>
    <row r="25" spans="1:43">
      <c r="B25" s="56" t="s">
        <v>148</v>
      </c>
      <c r="C25" s="56" t="s">
        <v>49</v>
      </c>
      <c r="E25" s="56" t="s">
        <v>149</v>
      </c>
      <c r="K25" s="56" t="s">
        <v>150</v>
      </c>
      <c r="L25" s="56" t="s">
        <v>151</v>
      </c>
      <c r="O25" s="56" t="s">
        <v>152</v>
      </c>
      <c r="Q25" s="56" t="s">
        <v>153</v>
      </c>
      <c r="R25" s="56" t="s">
        <v>154</v>
      </c>
      <c r="S25" s="56" t="s">
        <v>155</v>
      </c>
      <c r="T25" s="56" t="s">
        <v>156</v>
      </c>
      <c r="V25" s="56" t="s">
        <v>78</v>
      </c>
      <c r="Y25" s="56" t="s">
        <v>155</v>
      </c>
      <c r="Z25" s="56" t="s">
        <v>157</v>
      </c>
      <c r="AA25" s="56" t="s">
        <v>158</v>
      </c>
      <c r="AB25" s="56" t="s">
        <v>159</v>
      </c>
      <c r="AC25" s="56" t="s">
        <v>160</v>
      </c>
      <c r="AD25" s="56" t="s">
        <v>186</v>
      </c>
      <c r="AE25" s="56" t="s">
        <v>161</v>
      </c>
      <c r="AI25" s="56" t="s">
        <v>162</v>
      </c>
      <c r="AJ25" s="56" t="s">
        <v>163</v>
      </c>
      <c r="AK25" s="56" t="s">
        <v>164</v>
      </c>
    </row>
    <row r="26" spans="1:43">
      <c r="B26" s="56" t="s">
        <v>165</v>
      </c>
      <c r="C26" s="56" t="s">
        <v>50</v>
      </c>
      <c r="E26" s="56" t="s">
        <v>166</v>
      </c>
      <c r="K26" s="56" t="s">
        <v>167</v>
      </c>
      <c r="L26" s="56" t="s">
        <v>168</v>
      </c>
      <c r="O26" s="56" t="s">
        <v>169</v>
      </c>
      <c r="Q26" s="56" t="s">
        <v>170</v>
      </c>
      <c r="R26" s="56" t="s">
        <v>171</v>
      </c>
      <c r="S26" s="56" t="s">
        <v>172</v>
      </c>
      <c r="T26" s="56" t="s">
        <v>173</v>
      </c>
      <c r="V26" s="56" t="s">
        <v>78</v>
      </c>
      <c r="Y26" s="56" t="s">
        <v>172</v>
      </c>
      <c r="Z26" s="56" t="s">
        <v>174</v>
      </c>
      <c r="AA26" s="56" t="s">
        <v>175</v>
      </c>
      <c r="AB26" s="56" t="s">
        <v>176</v>
      </c>
      <c r="AC26" s="56" t="s">
        <v>177</v>
      </c>
      <c r="AD26" s="56" t="s">
        <v>187</v>
      </c>
      <c r="AE26" s="56" t="s">
        <v>178</v>
      </c>
      <c r="AJ26" s="56" t="s">
        <v>179</v>
      </c>
      <c r="AK26" s="56" t="s">
        <v>180</v>
      </c>
    </row>
    <row r="28" spans="1:43">
      <c r="AD28" s="56" t="s">
        <v>181</v>
      </c>
      <c r="AE28" s="56" t="s">
        <v>188</v>
      </c>
    </row>
    <row r="29" spans="1:43">
      <c r="AD29" s="56" t="s">
        <v>181</v>
      </c>
      <c r="AE29" s="56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4"/>
  <sheetViews>
    <sheetView tabSelected="1" topLeftCell="K19" zoomScale="85" zoomScaleNormal="85" workbookViewId="0">
      <selection activeCell="N29" sqref="N29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0" bestFit="1" customWidth="1"/>
    <col min="12" max="12" width="6.28515625" style="20" bestFit="1" customWidth="1"/>
    <col min="13" max="13" width="10.7109375" style="4" customWidth="1"/>
    <col min="14" max="14" width="14.42578125" style="20" customWidth="1"/>
    <col min="15" max="15" width="12.85546875" style="17" bestFit="1" customWidth="1"/>
    <col min="16" max="16" width="12.85546875" style="17" customWidth="1"/>
    <col min="17" max="17" width="2.5703125" style="4" customWidth="1"/>
    <col min="18" max="18" width="11.85546875" style="4" bestFit="1" customWidth="1"/>
    <col min="19" max="19" width="21" style="4" bestFit="1" customWidth="1"/>
    <col min="20" max="20" width="24.5703125" style="3" customWidth="1"/>
    <col min="21" max="21" width="15.140625" style="3" customWidth="1"/>
    <col min="22" max="22" width="9.85546875" style="3" bestFit="1" customWidth="1"/>
    <col min="23" max="23" width="19.5703125" style="20" customWidth="1"/>
    <col min="24" max="24" width="17.85546875" style="59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9.140625" style="4" bestFit="1" customWidth="1"/>
    <col min="29" max="29" width="17.28515625" style="87" customWidth="1"/>
    <col min="30" max="30" width="14" style="61" customWidth="1"/>
    <col min="31" max="31" width="12.28515625" style="61" customWidth="1"/>
    <col min="32" max="32" width="5.28515625" style="4" customWidth="1"/>
    <col min="33" max="33" width="10.42578125" style="61" customWidth="1"/>
    <col min="34" max="34" width="8.5703125" style="4" customWidth="1"/>
    <col min="35" max="35" width="39.28515625" style="4" customWidth="1"/>
    <col min="36" max="36" width="4.7109375" style="4" customWidth="1"/>
    <col min="37" max="37" width="10.5703125" style="4" bestFit="1" customWidth="1"/>
    <col min="38" max="38" width="17.5703125" style="4" customWidth="1"/>
    <col min="39" max="39" width="42.42578125" style="36" customWidth="1"/>
    <col min="40" max="40" width="33.5703125" style="36" customWidth="1"/>
    <col min="41" max="41" width="12.140625" style="4" customWidth="1"/>
    <col min="42" max="42" width="18.42578125" style="20" customWidth="1"/>
    <col min="43" max="43" width="19" style="20" customWidth="1"/>
    <col min="44" max="44" width="20" style="20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209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1" t="s">
        <v>18</v>
      </c>
      <c r="L1" s="21" t="s">
        <v>18</v>
      </c>
      <c r="N1" s="21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W1" s="21"/>
      <c r="X1" s="85"/>
      <c r="Y1" s="1" t="s">
        <v>7</v>
      </c>
      <c r="Z1" s="1" t="s">
        <v>7</v>
      </c>
      <c r="AA1" s="1" t="s">
        <v>18</v>
      </c>
      <c r="AB1" s="1" t="s">
        <v>18</v>
      </c>
      <c r="AC1" s="2" t="s">
        <v>18</v>
      </c>
      <c r="AD1" s="60"/>
      <c r="AE1" s="60"/>
      <c r="AG1" s="60"/>
      <c r="AJ1" s="1" t="s">
        <v>18</v>
      </c>
      <c r="AK1" s="1" t="s">
        <v>18</v>
      </c>
      <c r="AM1" s="35"/>
      <c r="AN1" s="35"/>
      <c r="AP1" s="21"/>
      <c r="AQ1" s="21"/>
      <c r="AR1" s="21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5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5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5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3"/>
    </row>
    <row r="9" spans="1:46" hidden="1">
      <c r="A9" s="1" t="s">
        <v>7</v>
      </c>
      <c r="K9" s="43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20240501..20240531</v>
      </c>
      <c r="K11" s="43"/>
    </row>
    <row r="12" spans="1:46" hidden="1">
      <c r="A12" s="1" t="s">
        <v>7</v>
      </c>
      <c r="C12" s="4" t="s">
        <v>28</v>
      </c>
      <c r="E12" s="4" t="str">
        <f>Option!$C$5</f>
        <v>101</v>
      </c>
      <c r="K12" s="43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3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3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0" hidden="1">
      <c r="A17" s="1" t="s">
        <v>7</v>
      </c>
    </row>
    <row r="18" spans="1:50" s="23" customFormat="1" hidden="1">
      <c r="A18" s="23" t="s">
        <v>7</v>
      </c>
      <c r="I18" s="24"/>
      <c r="K18" s="25"/>
      <c r="L18" s="25"/>
      <c r="N18" s="25"/>
      <c r="O18" s="26"/>
      <c r="P18" s="26"/>
      <c r="T18" s="27"/>
      <c r="U18" s="27"/>
      <c r="V18" s="27"/>
      <c r="W18" s="25"/>
      <c r="X18" s="86"/>
      <c r="AC18" s="88"/>
      <c r="AD18" s="62"/>
      <c r="AE18" s="62"/>
      <c r="AG18" s="62"/>
      <c r="AM18" s="37"/>
      <c r="AN18" s="37"/>
      <c r="AP18" s="25"/>
      <c r="AQ18" s="25"/>
      <c r="AR18" s="25"/>
    </row>
    <row r="20" spans="1:50" ht="15.75">
      <c r="K20" s="19"/>
      <c r="L20" s="19"/>
      <c r="M20" s="44"/>
      <c r="N20" s="19"/>
      <c r="O20" s="19"/>
      <c r="P20" s="19"/>
      <c r="Q20" s="19"/>
      <c r="R20" s="19"/>
      <c r="S20" s="19"/>
      <c r="T20" s="22"/>
      <c r="U20" s="22"/>
      <c r="V20" s="22"/>
      <c r="W20" s="19"/>
      <c r="X20" s="57"/>
      <c r="Y20" s="19"/>
      <c r="Z20" s="19"/>
      <c r="AA20" s="19"/>
      <c r="AB20" s="19"/>
      <c r="AC20" s="22"/>
      <c r="AD20" s="63"/>
      <c r="AE20" s="63"/>
      <c r="AF20" s="19"/>
      <c r="AG20" s="63"/>
      <c r="AH20" s="19"/>
      <c r="AI20" s="19"/>
      <c r="AJ20" s="19"/>
      <c r="AK20" s="19"/>
      <c r="AL20" s="19"/>
    </row>
    <row r="21" spans="1:50" s="41" customFormat="1" ht="18.75">
      <c r="A21" s="40"/>
      <c r="B21" s="40"/>
      <c r="I21" s="42"/>
      <c r="K21" s="89" t="s">
        <v>53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</row>
    <row r="22" spans="1:50" ht="15.75">
      <c r="K22" s="19"/>
      <c r="L22" s="19"/>
      <c r="M22" s="44"/>
      <c r="N22" s="19"/>
      <c r="O22" s="19"/>
      <c r="P22" s="19"/>
      <c r="Q22" s="19"/>
      <c r="R22" s="19"/>
      <c r="S22" s="19"/>
      <c r="T22" s="22"/>
      <c r="U22" s="22"/>
      <c r="V22" s="22"/>
      <c r="W22" s="19"/>
      <c r="X22" s="57"/>
      <c r="Y22" s="19"/>
      <c r="Z22" s="19"/>
      <c r="AA22" s="19"/>
      <c r="AB22" s="19"/>
      <c r="AC22" s="22"/>
      <c r="AD22" s="63"/>
      <c r="AE22" s="63"/>
      <c r="AF22" s="19"/>
      <c r="AG22" s="63"/>
      <c r="AH22" s="19"/>
      <c r="AI22" s="19"/>
      <c r="AJ22" s="19"/>
      <c r="AK22" s="19"/>
      <c r="AL22" s="19"/>
    </row>
    <row r="23" spans="1:50" s="50" customFormat="1" ht="126">
      <c r="A23" s="68"/>
      <c r="B23" s="68"/>
      <c r="E23" s="69" t="s">
        <v>29</v>
      </c>
      <c r="K23" s="48" t="s">
        <v>75</v>
      </c>
      <c r="L23" s="48" t="s">
        <v>76</v>
      </c>
      <c r="M23" s="48" t="s">
        <v>14</v>
      </c>
      <c r="N23" s="48" t="s">
        <v>16</v>
      </c>
      <c r="O23" s="70" t="s">
        <v>30</v>
      </c>
      <c r="P23" s="49" t="s">
        <v>33</v>
      </c>
      <c r="Q23" s="49" t="s">
        <v>77</v>
      </c>
      <c r="R23" s="48" t="s">
        <v>31</v>
      </c>
      <c r="S23" s="49" t="s">
        <v>38</v>
      </c>
      <c r="T23" s="49" t="s">
        <v>34</v>
      </c>
      <c r="U23" s="48" t="s">
        <v>17</v>
      </c>
      <c r="V23" s="48" t="s">
        <v>17</v>
      </c>
      <c r="W23" s="48" t="s">
        <v>79</v>
      </c>
      <c r="X23" s="58" t="s">
        <v>80</v>
      </c>
      <c r="Y23" s="48" t="s">
        <v>36</v>
      </c>
      <c r="Z23" s="71" t="s">
        <v>12</v>
      </c>
      <c r="AA23" s="71" t="s">
        <v>32</v>
      </c>
      <c r="AB23" s="49" t="s">
        <v>13</v>
      </c>
      <c r="AC23" s="49" t="s">
        <v>37</v>
      </c>
      <c r="AD23" s="72" t="s">
        <v>56</v>
      </c>
      <c r="AE23" s="73" t="s">
        <v>57</v>
      </c>
      <c r="AF23" s="74" t="s">
        <v>81</v>
      </c>
      <c r="AG23" s="64" t="s">
        <v>82</v>
      </c>
      <c r="AH23" s="49" t="s">
        <v>83</v>
      </c>
      <c r="AI23" s="48" t="s">
        <v>84</v>
      </c>
      <c r="AJ23" s="49" t="s">
        <v>85</v>
      </c>
      <c r="AK23" s="49" t="s">
        <v>86</v>
      </c>
      <c r="AL23" s="48" t="s">
        <v>87</v>
      </c>
      <c r="AM23" s="49" t="s">
        <v>88</v>
      </c>
      <c r="AN23" s="49" t="s">
        <v>89</v>
      </c>
      <c r="AO23" s="49" t="s">
        <v>90</v>
      </c>
      <c r="AP23" s="49" t="s">
        <v>91</v>
      </c>
      <c r="AQ23" s="49" t="s">
        <v>92</v>
      </c>
      <c r="AR23" s="49"/>
    </row>
    <row r="24" spans="1:50">
      <c r="B24" s="1" t="str">
        <f>IF(K24="","Hide","Show")</f>
        <v>Show</v>
      </c>
      <c r="C24" s="4" t="s">
        <v>48</v>
      </c>
      <c r="E24" s="12" t="s">
        <v>196</v>
      </c>
      <c r="K24" s="20">
        <f>MONTH(N24)</f>
        <v>5</v>
      </c>
      <c r="L24" s="20">
        <f>YEAR(N24)</f>
        <v>2024</v>
      </c>
      <c r="M24" s="20">
        <v>33035254</v>
      </c>
      <c r="N24" s="39">
        <v>45439</v>
      </c>
      <c r="O24" s="20" t="s">
        <v>191</v>
      </c>
      <c r="P24" s="4" t="s">
        <v>197</v>
      </c>
      <c r="Q24" s="4" t="s">
        <v>78</v>
      </c>
      <c r="R24" s="4" t="s">
        <v>198</v>
      </c>
      <c r="S24" s="4" t="s">
        <v>199</v>
      </c>
      <c r="T24" s="3" t="s">
        <v>200</v>
      </c>
      <c r="U24" s="3" t="s">
        <v>201</v>
      </c>
      <c r="V24" s="45">
        <v>45434</v>
      </c>
      <c r="W24" s="45">
        <v>45439</v>
      </c>
      <c r="X24" s="46">
        <f>SUM(N24-V24)</f>
        <v>5</v>
      </c>
      <c r="Y24" s="46" t="s">
        <v>202</v>
      </c>
      <c r="Z24" s="4" t="s">
        <v>203</v>
      </c>
      <c r="AA24" s="4" t="s">
        <v>192</v>
      </c>
      <c r="AB24" s="51">
        <v>2</v>
      </c>
      <c r="AC24" s="87" t="s">
        <v>204</v>
      </c>
      <c r="AD24" s="67">
        <f>IFERROR(AE24/AB24,0)</f>
        <v>3558.74</v>
      </c>
      <c r="AE24" s="66">
        <v>7117.48</v>
      </c>
      <c r="AF24" s="38" t="s">
        <v>193</v>
      </c>
      <c r="AG24" s="65">
        <v>7117.48</v>
      </c>
      <c r="AH24" s="54" t="s">
        <v>93</v>
      </c>
      <c r="AI24" s="47" t="s">
        <v>205</v>
      </c>
      <c r="AJ24" s="52" t="s">
        <v>78</v>
      </c>
      <c r="AK24" s="5" t="s">
        <v>94</v>
      </c>
      <c r="AL24" s="4" t="s">
        <v>202</v>
      </c>
      <c r="AM24" s="4" t="s">
        <v>203</v>
      </c>
      <c r="AN24" s="39" t="s">
        <v>193</v>
      </c>
      <c r="AO24" s="39" t="s">
        <v>193</v>
      </c>
      <c r="AP24" s="39" t="s">
        <v>193</v>
      </c>
      <c r="AQ24" s="20" t="s">
        <v>206</v>
      </c>
    </row>
    <row r="25" spans="1:50" hidden="1">
      <c r="B25" s="1" t="str">
        <f>IF(K25="","Hide","Show")</f>
        <v>Hide</v>
      </c>
      <c r="C25" s="4" t="s">
        <v>49</v>
      </c>
      <c r="E25" s="12" t="s">
        <v>190</v>
      </c>
      <c r="K25" s="20" t="s">
        <v>190</v>
      </c>
      <c r="L25" s="39" t="s">
        <v>190</v>
      </c>
      <c r="M25" s="5"/>
      <c r="N25" s="39"/>
      <c r="O25" s="4" t="s">
        <v>190</v>
      </c>
      <c r="P25" s="4"/>
      <c r="Q25" s="4" t="s">
        <v>190</v>
      </c>
      <c r="R25" s="4" t="s">
        <v>190</v>
      </c>
      <c r="S25" s="4" t="s">
        <v>190</v>
      </c>
      <c r="T25" s="3" t="s">
        <v>190</v>
      </c>
      <c r="V25" s="3" t="s">
        <v>78</v>
      </c>
      <c r="W25" s="39"/>
      <c r="X25" s="46"/>
      <c r="Y25" s="5" t="s">
        <v>190</v>
      </c>
      <c r="Z25" s="4" t="s">
        <v>190</v>
      </c>
      <c r="AA25" s="4" t="s">
        <v>190</v>
      </c>
      <c r="AB25" s="4" t="s">
        <v>190</v>
      </c>
      <c r="AC25" s="87" t="s">
        <v>190</v>
      </c>
      <c r="AD25" s="61">
        <f>IFERROR(AE25/AB25,0)</f>
        <v>0</v>
      </c>
      <c r="AE25" s="66" t="s">
        <v>190</v>
      </c>
      <c r="AF25" s="38"/>
      <c r="AG25" s="66"/>
      <c r="AH25" s="38"/>
      <c r="AI25" s="17" t="s">
        <v>190</v>
      </c>
      <c r="AJ25" s="17" t="s">
        <v>190</v>
      </c>
      <c r="AK25" s="5" t="s">
        <v>190</v>
      </c>
      <c r="AN25" s="4"/>
    </row>
    <row r="26" spans="1:50" hidden="1">
      <c r="B26" s="1" t="str">
        <f>IF(K26="","Hide","Show")</f>
        <v>Hide</v>
      </c>
      <c r="C26" s="4" t="s">
        <v>50</v>
      </c>
      <c r="E26" s="12" t="s">
        <v>190</v>
      </c>
      <c r="K26" s="20" t="s">
        <v>190</v>
      </c>
      <c r="L26" s="39" t="s">
        <v>190</v>
      </c>
      <c r="M26" s="5"/>
      <c r="N26" s="39"/>
      <c r="O26" s="4" t="s">
        <v>190</v>
      </c>
      <c r="P26" s="4"/>
      <c r="Q26" s="4" t="s">
        <v>190</v>
      </c>
      <c r="R26" s="4" t="s">
        <v>190</v>
      </c>
      <c r="S26" s="4" t="s">
        <v>190</v>
      </c>
      <c r="T26" s="3" t="s">
        <v>190</v>
      </c>
      <c r="V26" s="3" t="s">
        <v>78</v>
      </c>
      <c r="W26" s="39"/>
      <c r="X26" s="46"/>
      <c r="Y26" s="5" t="s">
        <v>190</v>
      </c>
      <c r="Z26" s="4" t="s">
        <v>190</v>
      </c>
      <c r="AA26" s="4" t="s">
        <v>190</v>
      </c>
      <c r="AB26" s="4" t="s">
        <v>190</v>
      </c>
      <c r="AC26" s="87" t="s">
        <v>190</v>
      </c>
      <c r="AD26" s="61">
        <f>IFERROR(AE26/AB26,0)</f>
        <v>0</v>
      </c>
      <c r="AE26" s="66" t="s">
        <v>190</v>
      </c>
      <c r="AF26" s="38"/>
      <c r="AG26" s="66"/>
      <c r="AH26" s="38"/>
      <c r="AI26" s="17"/>
      <c r="AJ26" s="17" t="s">
        <v>190</v>
      </c>
      <c r="AK26" s="5" t="s">
        <v>190</v>
      </c>
      <c r="AN26" s="4"/>
    </row>
    <row r="27" spans="1:50" ht="21.6" customHeight="1">
      <c r="K27" s="20">
        <f>MONTH(N27)</f>
        <v>5</v>
      </c>
      <c r="L27" s="20">
        <f>YEAR(N27)</f>
        <v>2024</v>
      </c>
      <c r="M27" s="75">
        <v>33035096</v>
      </c>
      <c r="N27" s="79">
        <v>45419</v>
      </c>
      <c r="O27" s="77" t="s">
        <v>191</v>
      </c>
      <c r="P27" s="17" t="s">
        <v>211</v>
      </c>
      <c r="R27" s="75" t="s">
        <v>212</v>
      </c>
      <c r="S27" s="75" t="s">
        <v>213</v>
      </c>
      <c r="T27" s="75" t="s">
        <v>214</v>
      </c>
      <c r="U27" s="3" t="s">
        <v>215</v>
      </c>
      <c r="V27" s="76">
        <v>45418</v>
      </c>
      <c r="W27" s="45">
        <v>45419</v>
      </c>
      <c r="X27" s="46">
        <v>1</v>
      </c>
      <c r="AA27" s="78" t="s">
        <v>216</v>
      </c>
      <c r="AB27" s="4">
        <v>500</v>
      </c>
      <c r="AC27" s="87" t="s">
        <v>217</v>
      </c>
      <c r="AD27" s="61">
        <v>33.299999999999997</v>
      </c>
      <c r="AE27" s="80">
        <v>16650</v>
      </c>
      <c r="AF27" s="38"/>
      <c r="AG27" s="66">
        <v>16650</v>
      </c>
      <c r="AH27" s="54" t="s">
        <v>93</v>
      </c>
      <c r="AI27" s="8" t="s">
        <v>218</v>
      </c>
      <c r="AK27" s="5" t="s">
        <v>94</v>
      </c>
      <c r="AL27" s="5" t="s">
        <v>219</v>
      </c>
      <c r="AM27" s="75" t="s">
        <v>220</v>
      </c>
      <c r="AQ27" s="20" t="s">
        <v>206</v>
      </c>
    </row>
    <row r="28" spans="1:50" ht="21.6" customHeight="1">
      <c r="K28" s="20">
        <f>MONTH(N28)</f>
        <v>5</v>
      </c>
      <c r="L28" s="20">
        <f>YEAR(N28)</f>
        <v>2024</v>
      </c>
      <c r="M28" s="75">
        <v>33035097</v>
      </c>
      <c r="N28" s="79">
        <v>45419</v>
      </c>
      <c r="O28" s="77" t="s">
        <v>191</v>
      </c>
      <c r="P28" s="17" t="s">
        <v>211</v>
      </c>
      <c r="R28" s="75" t="s">
        <v>212</v>
      </c>
      <c r="S28" s="75" t="s">
        <v>213</v>
      </c>
      <c r="T28" s="3" t="s">
        <v>221</v>
      </c>
      <c r="U28" s="3" t="s">
        <v>222</v>
      </c>
      <c r="V28" s="76">
        <v>45418</v>
      </c>
      <c r="W28" s="45">
        <v>45419</v>
      </c>
      <c r="X28" s="46">
        <v>1</v>
      </c>
      <c r="AA28" s="78" t="s">
        <v>216</v>
      </c>
      <c r="AB28" s="4">
        <v>230</v>
      </c>
      <c r="AC28" s="87" t="s">
        <v>217</v>
      </c>
      <c r="AD28" s="61">
        <v>407.11</v>
      </c>
      <c r="AE28" s="80">
        <v>93635.3</v>
      </c>
      <c r="AF28" s="38"/>
      <c r="AG28" s="66">
        <v>93635.3</v>
      </c>
      <c r="AH28" s="54" t="s">
        <v>93</v>
      </c>
      <c r="AI28" s="8" t="s">
        <v>218</v>
      </c>
      <c r="AK28" s="5" t="s">
        <v>94</v>
      </c>
      <c r="AL28" s="4" t="s">
        <v>223</v>
      </c>
      <c r="AM28" s="75" t="s">
        <v>224</v>
      </c>
      <c r="AQ28" s="20" t="s">
        <v>206</v>
      </c>
    </row>
    <row r="29" spans="1:50">
      <c r="K29" s="20">
        <f t="shared" ref="K29:K32" si="0">MONTH(N29)</f>
        <v>5</v>
      </c>
      <c r="L29" s="20">
        <f t="shared" ref="L29:L32" si="1">YEAR(N29)</f>
        <v>2024</v>
      </c>
      <c r="M29" s="75">
        <v>33035117</v>
      </c>
      <c r="N29" s="79">
        <v>45421</v>
      </c>
      <c r="O29" s="75" t="s">
        <v>191</v>
      </c>
      <c r="P29" s="75" t="s">
        <v>229</v>
      </c>
      <c r="R29" s="75" t="str">
        <f>"CS0167-SGD"</f>
        <v>CS0167-SGD</v>
      </c>
      <c r="S29" s="4" t="s">
        <v>228</v>
      </c>
      <c r="T29" s="75" t="str">
        <f>"TBREFNO/SLH_54/070524/5"</f>
        <v>TBREFNO/SLH_54/070524/5</v>
      </c>
      <c r="U29" s="4" t="s">
        <v>231</v>
      </c>
      <c r="V29" s="15">
        <v>45420</v>
      </c>
      <c r="W29" s="45">
        <v>45421</v>
      </c>
      <c r="X29" s="83">
        <f>W29-V29</f>
        <v>1</v>
      </c>
      <c r="AA29" s="78" t="str">
        <f>"WENDY KUM CHIOU SZE"</f>
        <v>WENDY KUM CHIOU SZE</v>
      </c>
      <c r="AB29" s="75">
        <v>1</v>
      </c>
      <c r="AC29" s="87" t="s">
        <v>226</v>
      </c>
      <c r="AD29" s="82">
        <v>407.11</v>
      </c>
      <c r="AE29" s="81">
        <f>AD29*X29</f>
        <v>407.11</v>
      </c>
      <c r="AF29" s="38"/>
      <c r="AG29" s="81">
        <v>407.11</v>
      </c>
      <c r="AH29" s="54" t="s">
        <v>93</v>
      </c>
      <c r="AI29" s="4" t="s">
        <v>227</v>
      </c>
      <c r="AK29" s="5" t="s">
        <v>94</v>
      </c>
      <c r="AL29" s="79" t="str">
        <f>"MS021-10695GLP"</f>
        <v>MS021-10695GLP</v>
      </c>
      <c r="AM29" s="75" t="str">
        <f>"MS OFFICE STD 2021 SNGL LTSC"</f>
        <v>MS OFFICE STD 2021 SNGL LTSC</v>
      </c>
      <c r="AN29" s="4" t="s">
        <v>225</v>
      </c>
      <c r="AO29" s="4" t="s">
        <v>225</v>
      </c>
      <c r="AP29" s="4" t="s">
        <v>225</v>
      </c>
      <c r="AQ29" s="20" t="s">
        <v>206</v>
      </c>
    </row>
    <row r="30" spans="1:50">
      <c r="K30" s="20">
        <f t="shared" si="0"/>
        <v>5</v>
      </c>
      <c r="L30" s="20">
        <f t="shared" si="1"/>
        <v>2024</v>
      </c>
      <c r="M30" s="75">
        <v>33035208</v>
      </c>
      <c r="N30" s="79">
        <v>45433</v>
      </c>
      <c r="O30" s="75" t="s">
        <v>191</v>
      </c>
      <c r="P30" s="75" t="s">
        <v>229</v>
      </c>
      <c r="R30" s="75" t="str">
        <f>"CS0167-SGD"</f>
        <v>CS0167-SGD</v>
      </c>
      <c r="S30" s="4" t="s">
        <v>228</v>
      </c>
      <c r="T30" s="75" t="str">
        <f>"2024100878"</f>
        <v>2024100878</v>
      </c>
      <c r="U30" s="3" t="s">
        <v>230</v>
      </c>
      <c r="V30" s="76">
        <v>45432</v>
      </c>
      <c r="W30" s="45">
        <v>45433</v>
      </c>
      <c r="X30" s="83">
        <f t="shared" ref="X30:X32" si="2">W30-V30</f>
        <v>1</v>
      </c>
      <c r="AA30" s="78" t="str">
        <f>"WENDY KUM CHIOU SZE"</f>
        <v>WENDY KUM CHIOU SZE</v>
      </c>
      <c r="AB30" s="75">
        <v>1</v>
      </c>
      <c r="AC30" s="87" t="s">
        <v>226</v>
      </c>
      <c r="AD30" s="82">
        <v>407.11</v>
      </c>
      <c r="AE30" s="81">
        <f t="shared" ref="AE30:AE32" si="3">AD30*X30</f>
        <v>407.11</v>
      </c>
      <c r="AG30" s="81">
        <v>407.11</v>
      </c>
      <c r="AH30" s="54" t="s">
        <v>93</v>
      </c>
      <c r="AI30" s="4" t="s">
        <v>227</v>
      </c>
      <c r="AK30" s="5" t="s">
        <v>94</v>
      </c>
      <c r="AL30" s="79" t="str">
        <f>"MS021-10695GLP"</f>
        <v>MS021-10695GLP</v>
      </c>
      <c r="AM30" s="75" t="str">
        <f>"MS OFFICE STD 2021 SNGL LTSC"</f>
        <v>MS OFFICE STD 2021 SNGL LTSC</v>
      </c>
      <c r="AN30" s="4" t="s">
        <v>225</v>
      </c>
      <c r="AO30" s="4" t="s">
        <v>225</v>
      </c>
      <c r="AP30" s="4" t="s">
        <v>225</v>
      </c>
      <c r="AQ30" s="20" t="s">
        <v>206</v>
      </c>
      <c r="AV30" s="15"/>
    </row>
    <row r="31" spans="1:50">
      <c r="K31" s="20">
        <f t="shared" si="0"/>
        <v>5</v>
      </c>
      <c r="L31" s="20">
        <f t="shared" si="1"/>
        <v>2024</v>
      </c>
      <c r="M31" s="75">
        <v>33035209</v>
      </c>
      <c r="N31" s="79">
        <v>45433</v>
      </c>
      <c r="O31" s="75" t="s">
        <v>191</v>
      </c>
      <c r="P31" s="75" t="s">
        <v>229</v>
      </c>
      <c r="R31" s="75" t="str">
        <f>"CS0167-SGD"</f>
        <v>CS0167-SGD</v>
      </c>
      <c r="S31" s="4" t="s">
        <v>228</v>
      </c>
      <c r="T31" s="75" t="str">
        <f>"2024100879"</f>
        <v>2024100879</v>
      </c>
      <c r="U31" s="3" t="s">
        <v>232</v>
      </c>
      <c r="V31" s="76">
        <v>45432</v>
      </c>
      <c r="W31" s="84">
        <v>45433</v>
      </c>
      <c r="X31" s="83">
        <f t="shared" si="2"/>
        <v>1</v>
      </c>
      <c r="AA31" s="78" t="str">
        <f>"WENDY KUM CHIOU SZE"</f>
        <v>WENDY KUM CHIOU SZE</v>
      </c>
      <c r="AB31" s="75">
        <v>10</v>
      </c>
      <c r="AC31" s="87" t="s">
        <v>226</v>
      </c>
      <c r="AD31" s="82">
        <v>407.11</v>
      </c>
      <c r="AE31" s="81">
        <f>AD31*AB31</f>
        <v>4071.1000000000004</v>
      </c>
      <c r="AG31" s="81">
        <v>4071.1</v>
      </c>
      <c r="AH31" s="54" t="s">
        <v>93</v>
      </c>
      <c r="AI31" s="4" t="s">
        <v>227</v>
      </c>
      <c r="AK31" s="5" t="s">
        <v>94</v>
      </c>
      <c r="AL31" s="79" t="str">
        <f>"MS021-10695GLP"</f>
        <v>MS021-10695GLP</v>
      </c>
      <c r="AM31" s="75" t="str">
        <f>"MS OFFICE STD 2021 SNGL LTSC"</f>
        <v>MS OFFICE STD 2021 SNGL LTSC</v>
      </c>
      <c r="AN31" s="4" t="s">
        <v>225</v>
      </c>
      <c r="AO31" s="4" t="s">
        <v>225</v>
      </c>
      <c r="AP31" s="4" t="s">
        <v>225</v>
      </c>
      <c r="AQ31" s="20" t="s">
        <v>206</v>
      </c>
      <c r="AW31" s="15"/>
    </row>
    <row r="32" spans="1:50">
      <c r="K32" s="20">
        <f t="shared" si="0"/>
        <v>5</v>
      </c>
      <c r="L32" s="20">
        <f t="shared" si="1"/>
        <v>2024</v>
      </c>
      <c r="M32" s="75">
        <v>33035287</v>
      </c>
      <c r="N32" s="79">
        <v>45441</v>
      </c>
      <c r="O32" s="75" t="s">
        <v>191</v>
      </c>
      <c r="P32" s="75" t="s">
        <v>229</v>
      </c>
      <c r="R32" s="75" t="str">
        <f>"CS0167-SGD"</f>
        <v>CS0167-SGD</v>
      </c>
      <c r="S32" s="4" t="s">
        <v>228</v>
      </c>
      <c r="T32" s="75" t="str">
        <f>"2024100913"</f>
        <v>2024100913</v>
      </c>
      <c r="U32" s="3" t="s">
        <v>233</v>
      </c>
      <c r="V32" s="76">
        <v>45439</v>
      </c>
      <c r="W32" s="84">
        <v>45441</v>
      </c>
      <c r="X32" s="83">
        <f t="shared" si="2"/>
        <v>2</v>
      </c>
      <c r="AA32" s="78" t="str">
        <f>"WENDY KUM CHIOU SZE"</f>
        <v>WENDY KUM CHIOU SZE</v>
      </c>
      <c r="AB32" s="75">
        <v>2</v>
      </c>
      <c r="AC32" s="87" t="s">
        <v>226</v>
      </c>
      <c r="AD32" s="82">
        <v>407.11</v>
      </c>
      <c r="AE32" s="81">
        <f t="shared" si="3"/>
        <v>814.22</v>
      </c>
      <c r="AG32" s="81">
        <v>814.22</v>
      </c>
      <c r="AH32" s="54" t="s">
        <v>93</v>
      </c>
      <c r="AI32" s="4" t="s">
        <v>227</v>
      </c>
      <c r="AK32" s="5" t="s">
        <v>94</v>
      </c>
      <c r="AL32" s="79" t="str">
        <f>"MS021-10695GLP"</f>
        <v>MS021-10695GLP</v>
      </c>
      <c r="AM32" s="75" t="str">
        <f>"MS OFFICE STD 2021 SNGL LTSC"</f>
        <v>MS OFFICE STD 2021 SNGL LTSC</v>
      </c>
      <c r="AN32" s="4" t="s">
        <v>225</v>
      </c>
      <c r="AO32" s="4" t="s">
        <v>225</v>
      </c>
      <c r="AP32" s="4" t="s">
        <v>225</v>
      </c>
      <c r="AQ32" s="20" t="s">
        <v>206</v>
      </c>
      <c r="AX32" s="15"/>
    </row>
    <row r="33" spans="40:52">
      <c r="AN33" s="20"/>
      <c r="AY33" s="15"/>
    </row>
    <row r="34" spans="40:52">
      <c r="AZ34" s="15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29" t="s">
        <v>14</v>
      </c>
      <c r="C2" s="29" t="s">
        <v>16</v>
      </c>
      <c r="D2" s="29" t="s">
        <v>30</v>
      </c>
      <c r="E2" s="29" t="s">
        <v>31</v>
      </c>
      <c r="F2" s="29" t="s">
        <v>32</v>
      </c>
      <c r="G2" s="29" t="s">
        <v>33</v>
      </c>
      <c r="H2" s="29" t="s">
        <v>34</v>
      </c>
      <c r="I2" s="29" t="s">
        <v>35</v>
      </c>
      <c r="J2" s="29" t="s">
        <v>36</v>
      </c>
      <c r="K2" s="29" t="s">
        <v>12</v>
      </c>
      <c r="L2" s="29" t="s">
        <v>32</v>
      </c>
      <c r="M2" s="29" t="s">
        <v>13</v>
      </c>
      <c r="N2" s="29" t="s">
        <v>37</v>
      </c>
      <c r="O2" s="29" t="s">
        <v>38</v>
      </c>
      <c r="P2" s="30" t="s">
        <v>17</v>
      </c>
      <c r="Q2" s="29" t="s">
        <v>15</v>
      </c>
      <c r="R2" s="30" t="s">
        <v>56</v>
      </c>
      <c r="S2" s="31" t="s">
        <v>57</v>
      </c>
    </row>
    <row r="3" spans="1:19">
      <c r="B3" s="32" t="s">
        <v>58</v>
      </c>
      <c r="C3" s="33" t="s">
        <v>59</v>
      </c>
      <c r="D3" s="32" t="s">
        <v>39</v>
      </c>
      <c r="E3" s="32" t="s">
        <v>60</v>
      </c>
      <c r="F3" s="32" t="s">
        <v>61</v>
      </c>
      <c r="G3" s="32" t="s">
        <v>62</v>
      </c>
      <c r="H3" s="32" t="s">
        <v>63</v>
      </c>
      <c r="I3" s="32" t="s">
        <v>40</v>
      </c>
      <c r="J3" s="32" t="s">
        <v>64</v>
      </c>
      <c r="K3" s="32" t="s">
        <v>65</v>
      </c>
      <c r="L3" s="32" t="s">
        <v>66</v>
      </c>
      <c r="M3" s="32" t="s">
        <v>67</v>
      </c>
      <c r="N3" s="32" t="s">
        <v>68</v>
      </c>
      <c r="O3" s="32" t="s">
        <v>69</v>
      </c>
      <c r="P3" s="33" t="s">
        <v>70</v>
      </c>
      <c r="Q3" s="32" t="s">
        <v>71</v>
      </c>
      <c r="R3" s="34" t="e">
        <v>#VALUE!</v>
      </c>
      <c r="S3" s="34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4"/>
      <c r="S4" s="34"/>
    </row>
    <row r="5" spans="1:19" ht="195">
      <c r="B5" t="s">
        <v>73</v>
      </c>
      <c r="C5" s="28" t="s">
        <v>52</v>
      </c>
    </row>
    <row r="7" spans="1:19" ht="195">
      <c r="C7" s="28" t="s">
        <v>55</v>
      </c>
    </row>
    <row r="9" spans="1:19" ht="195">
      <c r="C9" s="28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3" t="s">
        <v>95</v>
      </c>
      <c r="C6" s="53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56" t="s">
        <v>106</v>
      </c>
      <c r="B1" s="56" t="s">
        <v>1</v>
      </c>
      <c r="C1" s="56" t="s">
        <v>2</v>
      </c>
      <c r="D1" s="56" t="s">
        <v>3</v>
      </c>
    </row>
    <row r="2" spans="1:5">
      <c r="B2" s="56" t="s">
        <v>19</v>
      </c>
      <c r="C2" s="56" t="s">
        <v>4</v>
      </c>
    </row>
    <row r="3" spans="1:5">
      <c r="A3" s="56" t="s">
        <v>0</v>
      </c>
      <c r="B3" s="56" t="s">
        <v>5</v>
      </c>
      <c r="C3" s="56" t="s">
        <v>194</v>
      </c>
    </row>
    <row r="4" spans="1:5">
      <c r="A4" s="56" t="s">
        <v>0</v>
      </c>
      <c r="B4" s="56" t="s">
        <v>6</v>
      </c>
      <c r="C4" s="56" t="s">
        <v>195</v>
      </c>
    </row>
    <row r="5" spans="1:5">
      <c r="A5" s="56" t="s">
        <v>0</v>
      </c>
      <c r="B5" s="56" t="s">
        <v>26</v>
      </c>
      <c r="C5" s="56" t="s">
        <v>189</v>
      </c>
      <c r="D5" s="56" t="s">
        <v>97</v>
      </c>
      <c r="E5" s="56" t="s">
        <v>45</v>
      </c>
    </row>
    <row r="8" spans="1:5">
      <c r="A8" s="56" t="s">
        <v>8</v>
      </c>
      <c r="C8" s="56" t="s">
        <v>98</v>
      </c>
    </row>
    <row r="9" spans="1:5">
      <c r="A9" s="56" t="s">
        <v>9</v>
      </c>
      <c r="C9" s="56" t="s">
        <v>99</v>
      </c>
    </row>
    <row r="10" spans="1:5">
      <c r="B10" s="56" t="s">
        <v>42</v>
      </c>
      <c r="C10" s="56" t="s">
        <v>100</v>
      </c>
    </row>
    <row r="11" spans="1:5">
      <c r="B11" s="56" t="s">
        <v>39</v>
      </c>
      <c r="C11" s="56" t="s">
        <v>100</v>
      </c>
    </row>
    <row r="12" spans="1:5">
      <c r="B12" s="56" t="s">
        <v>43</v>
      </c>
      <c r="C12" s="56" t="s">
        <v>101</v>
      </c>
    </row>
    <row r="13" spans="1:5">
      <c r="B13" s="56" t="s">
        <v>44</v>
      </c>
      <c r="C13" s="56" t="s">
        <v>102</v>
      </c>
      <c r="D13" s="56" t="s">
        <v>103</v>
      </c>
    </row>
    <row r="14" spans="1:5">
      <c r="D14" s="56" t="s">
        <v>104</v>
      </c>
    </row>
    <row r="15" spans="1:5">
      <c r="D15" s="56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56" t="s">
        <v>106</v>
      </c>
      <c r="B1" s="56" t="s">
        <v>1</v>
      </c>
      <c r="C1" s="56" t="s">
        <v>2</v>
      </c>
      <c r="D1" s="56" t="s">
        <v>3</v>
      </c>
    </row>
    <row r="2" spans="1:5">
      <c r="B2" s="56" t="s">
        <v>19</v>
      </c>
      <c r="C2" s="56" t="s">
        <v>4</v>
      </c>
    </row>
    <row r="3" spans="1:5">
      <c r="A3" s="56" t="s">
        <v>0</v>
      </c>
      <c r="B3" s="56" t="s">
        <v>5</v>
      </c>
      <c r="C3" s="56" t="s">
        <v>194</v>
      </c>
    </row>
    <row r="4" spans="1:5">
      <c r="A4" s="56" t="s">
        <v>0</v>
      </c>
      <c r="B4" s="56" t="s">
        <v>6</v>
      </c>
      <c r="C4" s="56" t="s">
        <v>195</v>
      </c>
    </row>
    <row r="5" spans="1:5">
      <c r="A5" s="56" t="s">
        <v>0</v>
      </c>
      <c r="B5" s="56" t="s">
        <v>26</v>
      </c>
      <c r="C5" s="56" t="s">
        <v>189</v>
      </c>
      <c r="D5" s="56" t="s">
        <v>97</v>
      </c>
      <c r="E5" s="56" t="s">
        <v>45</v>
      </c>
    </row>
    <row r="8" spans="1:5">
      <c r="A8" s="56" t="s">
        <v>8</v>
      </c>
      <c r="C8" s="56" t="s">
        <v>98</v>
      </c>
    </row>
    <row r="9" spans="1:5">
      <c r="A9" s="56" t="s">
        <v>9</v>
      </c>
      <c r="C9" s="56" t="s">
        <v>99</v>
      </c>
    </row>
    <row r="10" spans="1:5">
      <c r="B10" s="56" t="s">
        <v>42</v>
      </c>
      <c r="C10" s="56" t="s">
        <v>100</v>
      </c>
    </row>
    <row r="11" spans="1:5">
      <c r="B11" s="56" t="s">
        <v>39</v>
      </c>
      <c r="C11" s="56" t="s">
        <v>100</v>
      </c>
    </row>
    <row r="12" spans="1:5">
      <c r="B12" s="56" t="s">
        <v>43</v>
      </c>
      <c r="C12" s="56" t="s">
        <v>101</v>
      </c>
    </row>
    <row r="13" spans="1:5">
      <c r="B13" s="56" t="s">
        <v>44</v>
      </c>
      <c r="C13" s="56" t="s">
        <v>102</v>
      </c>
      <c r="D13" s="56" t="s">
        <v>103</v>
      </c>
    </row>
    <row r="14" spans="1:5">
      <c r="D14" s="56" t="s">
        <v>104</v>
      </c>
    </row>
    <row r="15" spans="1:5">
      <c r="D15" s="56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56" t="s">
        <v>182</v>
      </c>
      <c r="B1" s="56" t="s">
        <v>46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51</v>
      </c>
      <c r="K1" s="56" t="s">
        <v>18</v>
      </c>
      <c r="L1" s="56" t="s">
        <v>18</v>
      </c>
      <c r="O1" s="56" t="s">
        <v>18</v>
      </c>
      <c r="Q1" s="56" t="s">
        <v>18</v>
      </c>
      <c r="R1" s="56" t="s">
        <v>18</v>
      </c>
      <c r="S1" s="56" t="s">
        <v>18</v>
      </c>
      <c r="T1" s="56" t="s">
        <v>18</v>
      </c>
      <c r="V1" s="56" t="s">
        <v>18</v>
      </c>
      <c r="Y1" s="56" t="s">
        <v>7</v>
      </c>
      <c r="Z1" s="56" t="s">
        <v>7</v>
      </c>
      <c r="AA1" s="56" t="s">
        <v>18</v>
      </c>
      <c r="AB1" s="56" t="s">
        <v>18</v>
      </c>
      <c r="AC1" s="56" t="s">
        <v>18</v>
      </c>
      <c r="AJ1" s="56" t="s">
        <v>18</v>
      </c>
      <c r="AK1" s="56" t="s">
        <v>18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19</v>
      </c>
      <c r="E2" s="56" t="s">
        <v>107</v>
      </c>
    </row>
    <row r="3" spans="1:46">
      <c r="A3" s="56" t="s">
        <v>7</v>
      </c>
      <c r="D3" s="56" t="s">
        <v>22</v>
      </c>
      <c r="E3" s="56" t="s">
        <v>20</v>
      </c>
      <c r="F3" s="56" t="s">
        <v>21</v>
      </c>
      <c r="G3" s="56" t="s">
        <v>23</v>
      </c>
      <c r="H3" s="56" t="s">
        <v>47</v>
      </c>
      <c r="I3" s="56" t="s">
        <v>24</v>
      </c>
    </row>
    <row r="4" spans="1:46">
      <c r="A4" s="56" t="s">
        <v>7</v>
      </c>
      <c r="C4" s="56" t="s">
        <v>11</v>
      </c>
      <c r="D4" s="56" t="s">
        <v>108</v>
      </c>
      <c r="E4" s="56" t="s">
        <v>109</v>
      </c>
      <c r="F4" s="56" t="s">
        <v>96</v>
      </c>
      <c r="G4" s="56" t="s">
        <v>25</v>
      </c>
      <c r="H4" s="56" t="s">
        <v>110</v>
      </c>
    </row>
    <row r="5" spans="1:46">
      <c r="A5" s="56" t="s">
        <v>7</v>
      </c>
      <c r="C5" s="56" t="s">
        <v>10</v>
      </c>
      <c r="D5" s="56" t="s">
        <v>111</v>
      </c>
      <c r="E5" s="56" t="s">
        <v>112</v>
      </c>
      <c r="F5" s="56" t="s">
        <v>96</v>
      </c>
      <c r="G5" s="56" t="s">
        <v>25</v>
      </c>
      <c r="H5" s="56" t="s">
        <v>110</v>
      </c>
      <c r="I5" s="56" t="s">
        <v>113</v>
      </c>
    </row>
    <row r="6" spans="1:46">
      <c r="A6" s="56" t="s">
        <v>7</v>
      </c>
      <c r="C6" s="56" t="s">
        <v>41</v>
      </c>
      <c r="D6" s="56" t="s">
        <v>114</v>
      </c>
      <c r="E6" s="56" t="s">
        <v>115</v>
      </c>
      <c r="F6" s="56" t="s">
        <v>96</v>
      </c>
      <c r="G6" s="56" t="s">
        <v>25</v>
      </c>
      <c r="H6" s="56" t="s">
        <v>110</v>
      </c>
      <c r="I6" s="56" t="s">
        <v>116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27</v>
      </c>
      <c r="E11" s="56" t="s">
        <v>117</v>
      </c>
    </row>
    <row r="12" spans="1:46">
      <c r="A12" s="56" t="s">
        <v>7</v>
      </c>
      <c r="C12" s="56" t="s">
        <v>28</v>
      </c>
      <c r="E12" s="56" t="s">
        <v>118</v>
      </c>
    </row>
    <row r="13" spans="1:46">
      <c r="A13" s="56" t="s">
        <v>7</v>
      </c>
      <c r="C13" s="56" t="s">
        <v>42</v>
      </c>
      <c r="E13" s="56" t="s">
        <v>119</v>
      </c>
    </row>
    <row r="14" spans="1:46">
      <c r="A14" s="56" t="s">
        <v>7</v>
      </c>
      <c r="C14" s="56" t="s">
        <v>39</v>
      </c>
      <c r="E14" s="56" t="s">
        <v>120</v>
      </c>
    </row>
    <row r="15" spans="1:46">
      <c r="A15" s="56" t="s">
        <v>7</v>
      </c>
      <c r="C15" s="56" t="s">
        <v>43</v>
      </c>
      <c r="E15" s="56" t="s">
        <v>121</v>
      </c>
    </row>
    <row r="16" spans="1:46">
      <c r="A16" s="56" t="s">
        <v>7</v>
      </c>
      <c r="C16" s="56" t="s">
        <v>44</v>
      </c>
      <c r="E16" s="56" t="s">
        <v>122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53</v>
      </c>
    </row>
    <row r="23" spans="1:43">
      <c r="E23" s="56" t="s">
        <v>29</v>
      </c>
      <c r="K23" s="56" t="s">
        <v>75</v>
      </c>
      <c r="L23" s="56" t="s">
        <v>76</v>
      </c>
      <c r="M23" s="56" t="s">
        <v>14</v>
      </c>
      <c r="N23" s="56" t="s">
        <v>16</v>
      </c>
      <c r="O23" s="56" t="s">
        <v>30</v>
      </c>
      <c r="P23" s="56" t="s">
        <v>33</v>
      </c>
      <c r="Q23" s="56" t="s">
        <v>77</v>
      </c>
      <c r="R23" s="56" t="s">
        <v>31</v>
      </c>
      <c r="S23" s="56" t="s">
        <v>38</v>
      </c>
      <c r="T23" s="56" t="s">
        <v>34</v>
      </c>
      <c r="U23" s="56" t="s">
        <v>17</v>
      </c>
      <c r="V23" s="56" t="s">
        <v>17</v>
      </c>
      <c r="W23" s="56" t="s">
        <v>79</v>
      </c>
      <c r="X23" s="56" t="s">
        <v>80</v>
      </c>
      <c r="Y23" s="56" t="s">
        <v>36</v>
      </c>
      <c r="Z23" s="56" t="s">
        <v>12</v>
      </c>
      <c r="AA23" s="56" t="s">
        <v>32</v>
      </c>
      <c r="AB23" s="56" t="s">
        <v>13</v>
      </c>
      <c r="AC23" s="56" t="s">
        <v>37</v>
      </c>
      <c r="AD23" s="56" t="s">
        <v>56</v>
      </c>
      <c r="AE23" s="56" t="s">
        <v>57</v>
      </c>
      <c r="AF23" s="56" t="s">
        <v>81</v>
      </c>
      <c r="AG23" s="56" t="s">
        <v>82</v>
      </c>
      <c r="AH23" s="56" t="s">
        <v>83</v>
      </c>
      <c r="AI23" s="56" t="s">
        <v>84</v>
      </c>
      <c r="AJ23" s="56" t="s">
        <v>85</v>
      </c>
      <c r="AK23" s="56" t="s">
        <v>86</v>
      </c>
      <c r="AL23" s="56" t="s">
        <v>87</v>
      </c>
      <c r="AM23" s="56" t="s">
        <v>88</v>
      </c>
      <c r="AN23" s="56" t="s">
        <v>89</v>
      </c>
      <c r="AO23" s="56" t="s">
        <v>90</v>
      </c>
      <c r="AP23" s="56" t="s">
        <v>91</v>
      </c>
      <c r="AQ23" s="56" t="s">
        <v>92</v>
      </c>
    </row>
    <row r="24" spans="1:43">
      <c r="B24" s="56" t="s">
        <v>123</v>
      </c>
      <c r="C24" s="56" t="s">
        <v>48</v>
      </c>
      <c r="E24" s="56" t="s">
        <v>124</v>
      </c>
      <c r="K24" s="56" t="s">
        <v>125</v>
      </c>
      <c r="L24" s="56" t="s">
        <v>126</v>
      </c>
      <c r="M24" s="56" t="s">
        <v>127</v>
      </c>
      <c r="N24" s="56" t="s">
        <v>128</v>
      </c>
      <c r="O24" s="56" t="s">
        <v>129</v>
      </c>
      <c r="P24" s="56" t="s">
        <v>130</v>
      </c>
      <c r="Q24" s="56" t="s">
        <v>78</v>
      </c>
      <c r="R24" s="56" t="s">
        <v>131</v>
      </c>
      <c r="S24" s="56" t="s">
        <v>132</v>
      </c>
      <c r="T24" s="56" t="s">
        <v>133</v>
      </c>
      <c r="U24" s="56" t="s">
        <v>183</v>
      </c>
      <c r="V24" s="56" t="s">
        <v>134</v>
      </c>
      <c r="W24" s="56" t="s">
        <v>135</v>
      </c>
      <c r="X24" s="56" t="s">
        <v>184</v>
      </c>
      <c r="Y24" s="56" t="s">
        <v>136</v>
      </c>
      <c r="Z24" s="56" t="s">
        <v>137</v>
      </c>
      <c r="AA24" s="56" t="s">
        <v>138</v>
      </c>
      <c r="AB24" s="56" t="s">
        <v>139</v>
      </c>
      <c r="AC24" s="56" t="s">
        <v>140</v>
      </c>
      <c r="AD24" s="56" t="s">
        <v>185</v>
      </c>
      <c r="AE24" s="56" t="s">
        <v>141</v>
      </c>
      <c r="AF24" s="56" t="s">
        <v>142</v>
      </c>
      <c r="AG24" s="56" t="s">
        <v>141</v>
      </c>
      <c r="AH24" s="56" t="s">
        <v>93</v>
      </c>
      <c r="AI24" s="56" t="s">
        <v>143</v>
      </c>
      <c r="AJ24" s="56" t="s">
        <v>78</v>
      </c>
      <c r="AK24" s="56" t="s">
        <v>94</v>
      </c>
      <c r="AL24" s="56" t="s">
        <v>136</v>
      </c>
      <c r="AM24" s="56" t="s">
        <v>137</v>
      </c>
      <c r="AN24" s="56" t="s">
        <v>144</v>
      </c>
      <c r="AO24" s="56" t="s">
        <v>145</v>
      </c>
      <c r="AP24" s="56" t="s">
        <v>146</v>
      </c>
      <c r="AQ24" s="56" t="s">
        <v>147</v>
      </c>
    </row>
    <row r="25" spans="1:43">
      <c r="B25" s="56" t="s">
        <v>148</v>
      </c>
      <c r="C25" s="56" t="s">
        <v>49</v>
      </c>
      <c r="E25" s="56" t="s">
        <v>149</v>
      </c>
      <c r="K25" s="56" t="s">
        <v>150</v>
      </c>
      <c r="L25" s="56" t="s">
        <v>151</v>
      </c>
      <c r="O25" s="56" t="s">
        <v>152</v>
      </c>
      <c r="Q25" s="56" t="s">
        <v>153</v>
      </c>
      <c r="R25" s="56" t="s">
        <v>154</v>
      </c>
      <c r="S25" s="56" t="s">
        <v>155</v>
      </c>
      <c r="T25" s="56" t="s">
        <v>156</v>
      </c>
      <c r="V25" s="56" t="s">
        <v>78</v>
      </c>
      <c r="Y25" s="56" t="s">
        <v>155</v>
      </c>
      <c r="Z25" s="56" t="s">
        <v>157</v>
      </c>
      <c r="AA25" s="56" t="s">
        <v>158</v>
      </c>
      <c r="AB25" s="56" t="s">
        <v>159</v>
      </c>
      <c r="AC25" s="56" t="s">
        <v>160</v>
      </c>
      <c r="AD25" s="56" t="s">
        <v>186</v>
      </c>
      <c r="AE25" s="56" t="s">
        <v>161</v>
      </c>
      <c r="AI25" s="56" t="s">
        <v>162</v>
      </c>
      <c r="AJ25" s="56" t="s">
        <v>163</v>
      </c>
      <c r="AK25" s="56" t="s">
        <v>164</v>
      </c>
    </row>
    <row r="26" spans="1:43">
      <c r="B26" s="56" t="s">
        <v>165</v>
      </c>
      <c r="C26" s="56" t="s">
        <v>50</v>
      </c>
      <c r="E26" s="56" t="s">
        <v>166</v>
      </c>
      <c r="K26" s="56" t="s">
        <v>167</v>
      </c>
      <c r="L26" s="56" t="s">
        <v>168</v>
      </c>
      <c r="O26" s="56" t="s">
        <v>169</v>
      </c>
      <c r="Q26" s="56" t="s">
        <v>170</v>
      </c>
      <c r="R26" s="56" t="s">
        <v>171</v>
      </c>
      <c r="S26" s="56" t="s">
        <v>172</v>
      </c>
      <c r="T26" s="56" t="s">
        <v>173</v>
      </c>
      <c r="V26" s="56" t="s">
        <v>78</v>
      </c>
      <c r="Y26" s="56" t="s">
        <v>172</v>
      </c>
      <c r="Z26" s="56" t="s">
        <v>174</v>
      </c>
      <c r="AA26" s="56" t="s">
        <v>175</v>
      </c>
      <c r="AB26" s="56" t="s">
        <v>176</v>
      </c>
      <c r="AC26" s="56" t="s">
        <v>177</v>
      </c>
      <c r="AD26" s="56" t="s">
        <v>187</v>
      </c>
      <c r="AE26" s="56" t="s">
        <v>178</v>
      </c>
      <c r="AJ26" s="56" t="s">
        <v>179</v>
      </c>
      <c r="AK26" s="56" t="s">
        <v>180</v>
      </c>
    </row>
    <row r="28" spans="1:43">
      <c r="AD28" s="56" t="s">
        <v>181</v>
      </c>
      <c r="AE28" s="56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56" t="s">
        <v>182</v>
      </c>
      <c r="B1" s="56" t="s">
        <v>46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51</v>
      </c>
      <c r="K1" s="56" t="s">
        <v>18</v>
      </c>
      <c r="L1" s="56" t="s">
        <v>18</v>
      </c>
      <c r="O1" s="56" t="s">
        <v>18</v>
      </c>
      <c r="Q1" s="56" t="s">
        <v>18</v>
      </c>
      <c r="R1" s="56" t="s">
        <v>18</v>
      </c>
      <c r="S1" s="56" t="s">
        <v>18</v>
      </c>
      <c r="T1" s="56" t="s">
        <v>18</v>
      </c>
      <c r="V1" s="56" t="s">
        <v>18</v>
      </c>
      <c r="Y1" s="56" t="s">
        <v>7</v>
      </c>
      <c r="Z1" s="56" t="s">
        <v>7</v>
      </c>
      <c r="AA1" s="56" t="s">
        <v>18</v>
      </c>
      <c r="AB1" s="56" t="s">
        <v>18</v>
      </c>
      <c r="AC1" s="56" t="s">
        <v>18</v>
      </c>
      <c r="AJ1" s="56" t="s">
        <v>18</v>
      </c>
      <c r="AK1" s="56" t="s">
        <v>18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19</v>
      </c>
      <c r="E2" s="56" t="s">
        <v>107</v>
      </c>
    </row>
    <row r="3" spans="1:46">
      <c r="A3" s="56" t="s">
        <v>7</v>
      </c>
      <c r="D3" s="56" t="s">
        <v>22</v>
      </c>
      <c r="E3" s="56" t="s">
        <v>20</v>
      </c>
      <c r="F3" s="56" t="s">
        <v>21</v>
      </c>
      <c r="G3" s="56" t="s">
        <v>23</v>
      </c>
      <c r="H3" s="56" t="s">
        <v>47</v>
      </c>
      <c r="I3" s="56" t="s">
        <v>24</v>
      </c>
    </row>
    <row r="4" spans="1:46">
      <c r="A4" s="56" t="s">
        <v>7</v>
      </c>
      <c r="C4" s="56" t="s">
        <v>11</v>
      </c>
      <c r="D4" s="56" t="s">
        <v>108</v>
      </c>
      <c r="E4" s="56" t="s">
        <v>109</v>
      </c>
      <c r="F4" s="56" t="s">
        <v>96</v>
      </c>
      <c r="G4" s="56" t="s">
        <v>25</v>
      </c>
      <c r="H4" s="56" t="s">
        <v>110</v>
      </c>
    </row>
    <row r="5" spans="1:46">
      <c r="A5" s="56" t="s">
        <v>7</v>
      </c>
      <c r="C5" s="56" t="s">
        <v>10</v>
      </c>
      <c r="D5" s="56" t="s">
        <v>111</v>
      </c>
      <c r="E5" s="56" t="s">
        <v>112</v>
      </c>
      <c r="F5" s="56" t="s">
        <v>96</v>
      </c>
      <c r="G5" s="56" t="s">
        <v>25</v>
      </c>
      <c r="H5" s="56" t="s">
        <v>110</v>
      </c>
      <c r="I5" s="56" t="s">
        <v>113</v>
      </c>
    </row>
    <row r="6" spans="1:46">
      <c r="A6" s="56" t="s">
        <v>7</v>
      </c>
      <c r="C6" s="56" t="s">
        <v>41</v>
      </c>
      <c r="D6" s="56" t="s">
        <v>114</v>
      </c>
      <c r="E6" s="56" t="s">
        <v>115</v>
      </c>
      <c r="F6" s="56" t="s">
        <v>96</v>
      </c>
      <c r="G6" s="56" t="s">
        <v>25</v>
      </c>
      <c r="H6" s="56" t="s">
        <v>110</v>
      </c>
      <c r="I6" s="56" t="s">
        <v>116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27</v>
      </c>
      <c r="E11" s="56" t="s">
        <v>117</v>
      </c>
    </row>
    <row r="12" spans="1:46">
      <c r="A12" s="56" t="s">
        <v>7</v>
      </c>
      <c r="C12" s="56" t="s">
        <v>28</v>
      </c>
      <c r="E12" s="56" t="s">
        <v>118</v>
      </c>
    </row>
    <row r="13" spans="1:46">
      <c r="A13" s="56" t="s">
        <v>7</v>
      </c>
      <c r="C13" s="56" t="s">
        <v>42</v>
      </c>
      <c r="E13" s="56" t="s">
        <v>119</v>
      </c>
    </row>
    <row r="14" spans="1:46">
      <c r="A14" s="56" t="s">
        <v>7</v>
      </c>
      <c r="C14" s="56" t="s">
        <v>39</v>
      </c>
      <c r="E14" s="56" t="s">
        <v>120</v>
      </c>
    </row>
    <row r="15" spans="1:46">
      <c r="A15" s="56" t="s">
        <v>7</v>
      </c>
      <c r="C15" s="56" t="s">
        <v>43</v>
      </c>
      <c r="E15" s="56" t="s">
        <v>121</v>
      </c>
    </row>
    <row r="16" spans="1:46">
      <c r="A16" s="56" t="s">
        <v>7</v>
      </c>
      <c r="C16" s="56" t="s">
        <v>44</v>
      </c>
      <c r="E16" s="56" t="s">
        <v>122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53</v>
      </c>
    </row>
    <row r="23" spans="1:43">
      <c r="E23" s="56" t="s">
        <v>29</v>
      </c>
      <c r="K23" s="56" t="s">
        <v>75</v>
      </c>
      <c r="L23" s="56" t="s">
        <v>76</v>
      </c>
      <c r="M23" s="56" t="s">
        <v>14</v>
      </c>
      <c r="N23" s="56" t="s">
        <v>16</v>
      </c>
      <c r="O23" s="56" t="s">
        <v>30</v>
      </c>
      <c r="P23" s="56" t="s">
        <v>33</v>
      </c>
      <c r="Q23" s="56" t="s">
        <v>77</v>
      </c>
      <c r="R23" s="56" t="s">
        <v>31</v>
      </c>
      <c r="S23" s="56" t="s">
        <v>38</v>
      </c>
      <c r="T23" s="56" t="s">
        <v>34</v>
      </c>
      <c r="U23" s="56" t="s">
        <v>17</v>
      </c>
      <c r="V23" s="56" t="s">
        <v>17</v>
      </c>
      <c r="W23" s="56" t="s">
        <v>79</v>
      </c>
      <c r="X23" s="56" t="s">
        <v>80</v>
      </c>
      <c r="Y23" s="56" t="s">
        <v>36</v>
      </c>
      <c r="Z23" s="56" t="s">
        <v>12</v>
      </c>
      <c r="AA23" s="56" t="s">
        <v>32</v>
      </c>
      <c r="AB23" s="56" t="s">
        <v>13</v>
      </c>
      <c r="AC23" s="56" t="s">
        <v>37</v>
      </c>
      <c r="AD23" s="56" t="s">
        <v>56</v>
      </c>
      <c r="AE23" s="56" t="s">
        <v>57</v>
      </c>
      <c r="AF23" s="56" t="s">
        <v>81</v>
      </c>
      <c r="AG23" s="56" t="s">
        <v>82</v>
      </c>
      <c r="AH23" s="56" t="s">
        <v>83</v>
      </c>
      <c r="AI23" s="56" t="s">
        <v>84</v>
      </c>
      <c r="AJ23" s="56" t="s">
        <v>85</v>
      </c>
      <c r="AK23" s="56" t="s">
        <v>86</v>
      </c>
      <c r="AL23" s="56" t="s">
        <v>87</v>
      </c>
      <c r="AM23" s="56" t="s">
        <v>88</v>
      </c>
      <c r="AN23" s="56" t="s">
        <v>89</v>
      </c>
      <c r="AO23" s="56" t="s">
        <v>90</v>
      </c>
      <c r="AP23" s="56" t="s">
        <v>91</v>
      </c>
      <c r="AQ23" s="56" t="s">
        <v>92</v>
      </c>
    </row>
    <row r="24" spans="1:43">
      <c r="B24" s="56" t="s">
        <v>123</v>
      </c>
      <c r="C24" s="56" t="s">
        <v>48</v>
      </c>
      <c r="E24" s="56" t="s">
        <v>124</v>
      </c>
      <c r="K24" s="56" t="s">
        <v>125</v>
      </c>
      <c r="L24" s="56" t="s">
        <v>126</v>
      </c>
      <c r="M24" s="56" t="s">
        <v>127</v>
      </c>
      <c r="N24" s="56" t="s">
        <v>128</v>
      </c>
      <c r="O24" s="56" t="s">
        <v>129</v>
      </c>
      <c r="P24" s="56" t="s">
        <v>130</v>
      </c>
      <c r="Q24" s="56" t="s">
        <v>78</v>
      </c>
      <c r="R24" s="56" t="s">
        <v>131</v>
      </c>
      <c r="S24" s="56" t="s">
        <v>132</v>
      </c>
      <c r="T24" s="56" t="s">
        <v>133</v>
      </c>
      <c r="U24" s="56" t="s">
        <v>183</v>
      </c>
      <c r="V24" s="56" t="s">
        <v>134</v>
      </c>
      <c r="W24" s="56" t="s">
        <v>135</v>
      </c>
      <c r="X24" s="56" t="s">
        <v>184</v>
      </c>
      <c r="Y24" s="56" t="s">
        <v>136</v>
      </c>
      <c r="Z24" s="56" t="s">
        <v>137</v>
      </c>
      <c r="AA24" s="56" t="s">
        <v>138</v>
      </c>
      <c r="AB24" s="56" t="s">
        <v>139</v>
      </c>
      <c r="AC24" s="56" t="s">
        <v>140</v>
      </c>
      <c r="AD24" s="56" t="s">
        <v>185</v>
      </c>
      <c r="AE24" s="56" t="s">
        <v>141</v>
      </c>
      <c r="AF24" s="56" t="s">
        <v>142</v>
      </c>
      <c r="AG24" s="56" t="s">
        <v>141</v>
      </c>
      <c r="AH24" s="56" t="s">
        <v>93</v>
      </c>
      <c r="AI24" s="56" t="s">
        <v>143</v>
      </c>
      <c r="AJ24" s="56" t="s">
        <v>78</v>
      </c>
      <c r="AK24" s="56" t="s">
        <v>94</v>
      </c>
      <c r="AL24" s="56" t="s">
        <v>136</v>
      </c>
      <c r="AM24" s="56" t="s">
        <v>137</v>
      </c>
      <c r="AN24" s="56" t="s">
        <v>144</v>
      </c>
      <c r="AO24" s="56" t="s">
        <v>145</v>
      </c>
      <c r="AP24" s="56" t="s">
        <v>146</v>
      </c>
      <c r="AQ24" s="56" t="s">
        <v>147</v>
      </c>
    </row>
    <row r="25" spans="1:43">
      <c r="B25" s="56" t="s">
        <v>148</v>
      </c>
      <c r="C25" s="56" t="s">
        <v>49</v>
      </c>
      <c r="E25" s="56" t="s">
        <v>149</v>
      </c>
      <c r="K25" s="56" t="s">
        <v>150</v>
      </c>
      <c r="L25" s="56" t="s">
        <v>151</v>
      </c>
      <c r="O25" s="56" t="s">
        <v>152</v>
      </c>
      <c r="Q25" s="56" t="s">
        <v>153</v>
      </c>
      <c r="R25" s="56" t="s">
        <v>154</v>
      </c>
      <c r="S25" s="56" t="s">
        <v>155</v>
      </c>
      <c r="T25" s="56" t="s">
        <v>156</v>
      </c>
      <c r="V25" s="56" t="s">
        <v>78</v>
      </c>
      <c r="Y25" s="56" t="s">
        <v>155</v>
      </c>
      <c r="Z25" s="56" t="s">
        <v>157</v>
      </c>
      <c r="AA25" s="56" t="s">
        <v>158</v>
      </c>
      <c r="AB25" s="56" t="s">
        <v>159</v>
      </c>
      <c r="AC25" s="56" t="s">
        <v>160</v>
      </c>
      <c r="AD25" s="56" t="s">
        <v>186</v>
      </c>
      <c r="AE25" s="56" t="s">
        <v>161</v>
      </c>
      <c r="AI25" s="56" t="s">
        <v>162</v>
      </c>
      <c r="AJ25" s="56" t="s">
        <v>163</v>
      </c>
      <c r="AK25" s="56" t="s">
        <v>164</v>
      </c>
    </row>
    <row r="26" spans="1:43">
      <c r="B26" s="56" t="s">
        <v>165</v>
      </c>
      <c r="C26" s="56" t="s">
        <v>50</v>
      </c>
      <c r="E26" s="56" t="s">
        <v>166</v>
      </c>
      <c r="K26" s="56" t="s">
        <v>167</v>
      </c>
      <c r="L26" s="56" t="s">
        <v>168</v>
      </c>
      <c r="O26" s="56" t="s">
        <v>169</v>
      </c>
      <c r="Q26" s="56" t="s">
        <v>170</v>
      </c>
      <c r="R26" s="56" t="s">
        <v>171</v>
      </c>
      <c r="S26" s="56" t="s">
        <v>172</v>
      </c>
      <c r="T26" s="56" t="s">
        <v>173</v>
      </c>
      <c r="V26" s="56" t="s">
        <v>78</v>
      </c>
      <c r="Y26" s="56" t="s">
        <v>172</v>
      </c>
      <c r="Z26" s="56" t="s">
        <v>174</v>
      </c>
      <c r="AA26" s="56" t="s">
        <v>175</v>
      </c>
      <c r="AB26" s="56" t="s">
        <v>176</v>
      </c>
      <c r="AC26" s="56" t="s">
        <v>177</v>
      </c>
      <c r="AD26" s="56" t="s">
        <v>187</v>
      </c>
      <c r="AE26" s="56" t="s">
        <v>178</v>
      </c>
      <c r="AJ26" s="56" t="s">
        <v>179</v>
      </c>
      <c r="AK26" s="56" t="s">
        <v>180</v>
      </c>
    </row>
    <row r="28" spans="1:43">
      <c r="AD28" s="56" t="s">
        <v>181</v>
      </c>
      <c r="AE28" s="56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EF3F-9147-421C-BDDC-E1BDEEB69CB2}">
  <dimension ref="A1:E15"/>
  <sheetViews>
    <sheetView workbookViewId="0"/>
  </sheetViews>
  <sheetFormatPr defaultRowHeight="15"/>
  <sheetData>
    <row r="1" spans="1:5">
      <c r="A1" s="56" t="s">
        <v>208</v>
      </c>
      <c r="B1" s="56" t="s">
        <v>1</v>
      </c>
      <c r="C1" s="56" t="s">
        <v>2</v>
      </c>
      <c r="D1" s="56" t="s">
        <v>3</v>
      </c>
    </row>
    <row r="2" spans="1:5">
      <c r="B2" s="56" t="s">
        <v>19</v>
      </c>
      <c r="C2" s="56" t="s">
        <v>4</v>
      </c>
    </row>
    <row r="3" spans="1:5">
      <c r="A3" s="56" t="s">
        <v>0</v>
      </c>
      <c r="B3" s="56" t="s">
        <v>5</v>
      </c>
      <c r="C3" s="56" t="s">
        <v>194</v>
      </c>
    </row>
    <row r="4" spans="1:5">
      <c r="A4" s="56" t="s">
        <v>0</v>
      </c>
      <c r="B4" s="56" t="s">
        <v>6</v>
      </c>
      <c r="C4" s="56" t="s">
        <v>195</v>
      </c>
    </row>
    <row r="5" spans="1:5">
      <c r="A5" s="56" t="s">
        <v>0</v>
      </c>
      <c r="B5" s="56" t="s">
        <v>26</v>
      </c>
      <c r="C5" s="56" t="s">
        <v>189</v>
      </c>
      <c r="D5" s="56" t="s">
        <v>97</v>
      </c>
      <c r="E5" s="56" t="s">
        <v>45</v>
      </c>
    </row>
    <row r="8" spans="1:5">
      <c r="A8" s="56" t="s">
        <v>8</v>
      </c>
      <c r="C8" s="56" t="s">
        <v>98</v>
      </c>
    </row>
    <row r="9" spans="1:5">
      <c r="A9" s="56" t="s">
        <v>9</v>
      </c>
      <c r="C9" s="56" t="s">
        <v>99</v>
      </c>
    </row>
    <row r="10" spans="1:5">
      <c r="B10" s="56" t="s">
        <v>42</v>
      </c>
      <c r="C10" s="56" t="s">
        <v>100</v>
      </c>
    </row>
    <row r="11" spans="1:5">
      <c r="B11" s="56" t="s">
        <v>39</v>
      </c>
      <c r="C11" s="56" t="s">
        <v>100</v>
      </c>
    </row>
    <row r="12" spans="1:5">
      <c r="B12" s="56" t="s">
        <v>43</v>
      </c>
      <c r="C12" s="56" t="s">
        <v>101</v>
      </c>
    </row>
    <row r="13" spans="1:5">
      <c r="B13" s="56" t="s">
        <v>44</v>
      </c>
      <c r="C13" s="56" t="s">
        <v>102</v>
      </c>
      <c r="D13" s="56" t="s">
        <v>103</v>
      </c>
    </row>
    <row r="14" spans="1:5">
      <c r="D14" s="56" t="s">
        <v>104</v>
      </c>
    </row>
    <row r="15" spans="1:5">
      <c r="D15" s="5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2024-06-06T06:39:28Z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