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firstSheet="1" activeTab="1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6" state="veryHidden" r:id="rId9"/>
    <sheet name="Sheet7" sheetId="37" state="veryHidden" r:id="rId10"/>
  </sheets>
  <definedNames>
    <definedName name="_xlnm._FilterDatabase" localSheetId="1" hidden="1">Data!$K$23:$AR$26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<sst xmlns="http://schemas.openxmlformats.org/spreadsheetml/2006/main" count="938" uniqueCount="217">
  <si>
    <t>Auto+Hide+HideSheet+Formulas=Sheet6,Sheet2,Sheet3</t>
  </si>
  <si>
    <t>Title</t>
  </si>
  <si>
    <t>Value</t>
  </si>
  <si>
    <t>Lookup</t>
  </si>
  <si>
    <t>Database</t>
  </si>
  <si>
    <t>UICACS</t>
  </si>
  <si>
    <t>Option</t>
  </si>
  <si>
    <t>Date From</t>
  </si>
  <si>
    <t>Date to</t>
  </si>
  <si>
    <t>Sales Person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</si>
  <si>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</si>
  <si>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DateFilter Text</t>
  </si>
  <si>
    <t>DateFilter Value</t>
  </si>
  <si>
    <t>ENR</t>
  </si>
  <si>
    <t>MSENR</t>
  </si>
  <si>
    <t>PRODTYPE</t>
  </si>
  <si>
    <t>BPCODE</t>
  </si>
  <si>
    <t>Auto+Hide+Values+Formulas=Sheet7,Sheet4,Sheet5</t>
  </si>
  <si>
    <t>Hide+?</t>
  </si>
  <si>
    <t>Hide</t>
  </si>
  <si>
    <t>hide</t>
  </si>
  <si>
    <t>fit</t>
  </si>
  <si>
    <t>From</t>
  </si>
  <si>
    <t>Final Script</t>
  </si>
  <si>
    <t>Fields</t>
  </si>
  <si>
    <t>UNION</t>
  </si>
  <si>
    <t>ORDER</t>
  </si>
  <si>
    <t>FROM2</t>
  </si>
  <si>
    <t>Script1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</si>
  <si>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</si>
  <si>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 xml:space="preserve">UNION ALL </t>
  </si>
  <si>
    <t>Script2</t>
  </si>
  <si>
    <t>Script3</t>
  </si>
  <si>
    <t>Date F TO</t>
  </si>
  <si>
    <t>SP</t>
  </si>
  <si>
    <t>NATIONAL HEALTH GROUP (NHG)</t>
  </si>
  <si>
    <t>Datasource</t>
  </si>
  <si>
    <t>Month</t>
  </si>
  <si>
    <t>Year</t>
  </si>
  <si>
    <t>DocNum</t>
  </si>
  <si>
    <t>DocDate</t>
  </si>
  <si>
    <t>Agreement No</t>
  </si>
  <si>
    <t>Primary Public Cust No</t>
  </si>
  <si>
    <t>Cluster</t>
  </si>
  <si>
    <t>CardCode</t>
  </si>
  <si>
    <t>Institution</t>
  </si>
  <si>
    <t>Cust Pur No</t>
  </si>
  <si>
    <t>PO Date</t>
  </si>
  <si>
    <t>Date of License key Emailed</t>
  </si>
  <si>
    <t>Elasped days for delivery</t>
  </si>
  <si>
    <t>Items</t>
  </si>
  <si>
    <t>Description</t>
  </si>
  <si>
    <t>Name</t>
  </si>
  <si>
    <t>Quantity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</si>
  <si>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</si>
  <si>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</si>
  <si>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</si>
  <si>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</si>
  <si>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</si>
  <si>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</si>
  <si>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</si>
  <si>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</si>
  <si>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</si>
  <si>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</si>
  <si>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</si>
  <si>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</si>
  <si>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</si>
  <si>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</si>
  <si>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</si>
  <si>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NL1 - IN</t>
  </si>
  <si>
    <t>"UICACS","","","2=DOCNUM","33034991","14=CUSTREF","8711169810","14=U_CUSTREF","8711169810","15=DOCDATE","26/4/2024","15=TAXDATE","26/4/2024","14=CARDCODE","CN0384-SGD","14=CARDNAME","NG TENG FONG GENERAL HOSPITAL","14=ITEMCODE","MS7NQ-00300GLP","14=ITEMNAME","MS SQL SERVER STANDARD CORE SLNG LSA 2L","10=QUANTITY","2.000000","14=U_PONO","949843","15=U_PODATE","21/4/2024","10=U_TLINTCOS","0.000000","2=SLPCODE","101","14=SLPNAME","E0001-MM","14=MEMO","MELIZA MARQUEZ","14=CONTACTNAME","E-INVOICE (AP DIRECT)","10=LINETOTAL","11714.180000","14=U_ENR","","14=U_MSENR","S7138270","14=U_MSPCN","BB5B28CB","14=ADDRESS2","HO SHIAO WEING TENG FONG GENERAL HOSPITAL NO 1 JURONG EAST STREET 21  SINGAPORE 609606MATERIALS MANAGEMENT DEPARTMENTTEL: 6716 6833FAX: EMAIL: shiao_wei_ho@nuhs.edu.sg"</t>
  </si>
  <si>
    <t>S7138270</t>
  </si>
  <si>
    <t>BB5B28CB</t>
  </si>
  <si>
    <t xml:space="preserve"> </t>
  </si>
  <si>
    <t>CN0384-SGD</t>
  </si>
  <si>
    <t>NG TENG FONG GENERAL HOSPITAL</t>
  </si>
  <si>
    <t>8711169810</t>
  </si>
  <si>
    <t>949843</t>
  </si>
  <si>
    <t>MS7NQ-00300GLP</t>
  </si>
  <si>
    <t>MS SQL SERVER STANDARD CORE SLNG LSA 2L</t>
  </si>
  <si>
    <t>MELIZA MARQUEZ</t>
  </si>
  <si>
    <t>E-INVOICE (AP DIRECT)</t>
  </si>
  <si>
    <t>-</t>
  </si>
  <si>
    <t>UIC</t>
  </si>
  <si>
    <t>HO SHIAO WEI
NG TENG FONG GENERAL HOSPITAL NO 1 JURONG EAST STREET 21  SINGAPORE 609606
MATERIALS MANAGEMENT DEPARTMENT
TEL: 6716 6833
FAX: 
EMAIL: shiao_wei_ho@nuhs.edu.sg</t>
  </si>
  <si>
    <t>SOFTWARE</t>
  </si>
  <si>
    <t>Microsoft</t>
  </si>
  <si>
    <t>License with Software Assurance,</t>
  </si>
  <si>
    <t xml:space="preserve"> 01 MAY 2024 </t>
  </si>
  <si>
    <t xml:space="preserve"> 30 NOV 2026</t>
  </si>
  <si>
    <t>31 months PRORATION</t>
  </si>
  <si>
    <t>NL2 - DO-ENR</t>
  </si>
  <si>
    <t/>
  </si>
  <si>
    <t>32 months PRORATION</t>
  </si>
  <si>
    <t>NL3 - DO-MSENR</t>
  </si>
  <si>
    <t>33 months PRORATION</t>
  </si>
  <si>
    <t>Auto+Hide</t>
  </si>
  <si>
    <t>Usage Period</t>
  </si>
  <si>
    <t>PO No</t>
  </si>
  <si>
    <t>SO_DocNum</t>
  </si>
  <si>
    <t>SO_DocDate</t>
  </si>
  <si>
    <t>BPA - CardCode</t>
  </si>
  <si>
    <t>BPA - CardName</t>
  </si>
  <si>
    <t>MSPCN</t>
  </si>
  <si>
    <t>CUSTREF</t>
  </si>
  <si>
    <t>1/11/10 to 31/10/2013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</si>
  <si>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</si>
  <si>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</si>
  <si>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</si>
  <si>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</si>
  <si>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</si>
  <si>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</si>
  <si>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</si>
  <si>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</si>
  <si>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</si>
  <si>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</si>
  <si>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</si>
  <si>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</si>
  <si>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</si>
  <si>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NHG _ Customer Code</t>
  </si>
  <si>
    <t>Auto+Hide+HideSheet+Formulas=Sheet2,Sheet3+FormulasOnly</t>
  </si>
  <si>
    <t>="01/04/2024"</t>
  </si>
  <si>
    <t>="30/04/2024"</t>
  </si>
  <si>
    <t>="101"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</si>
  <si>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</si>
  <si>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</si>
  <si>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</si>
  <si>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</si>
  <si>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</si>
  <si>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</si>
  <si>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</si>
  <si>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</si>
  <si>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</si>
  <si>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Auto+Hide+Values+Formulas=Sheet4,Sheet5+FormulasOnly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</si>
  <si>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</si>
  <si>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</si>
  <si>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</si>
  <si>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</si>
  <si>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</si>
  <si>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</si>
  <si>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</si>
  <si>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</si>
  <si>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</si>
  <si>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</si>
  <si>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</si>
  <si>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</si>
  <si>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</si>
  <si>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</si>
  <si>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</si>
  <si>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</si>
  <si>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</si>
  <si>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</si>
  <si>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</si>
  <si>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</si>
  <si>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</si>
  <si>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</si>
  <si>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</si>
  <si>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</si>
  <si>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</si>
  <si>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</si>
  <si>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</si>
  <si>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</si>
  <si>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</si>
  <si>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</si>
  <si>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</si>
  <si>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</si>
  <si>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</si>
  <si>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</si>
  <si>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</si>
  <si>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</si>
  <si>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=IFERROR(AE24/AB24,0)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</si>
  <si>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</si>
  <si>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</si>
  <si>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</si>
  <si>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</si>
  <si>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</si>
  <si>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</si>
  <si>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</si>
  <si>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</si>
  <si>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</si>
  <si>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</si>
  <si>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</si>
  <si>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</si>
  <si>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</si>
  <si>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</si>
  <si>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</si>
  <si>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</si>
  <si>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</si>
  <si>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</si>
  <si>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</si>
  <si>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</si>
  <si>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=IFERROR(AE25/AB25,0)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</si>
  <si>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</si>
  <si>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</si>
  <si>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</si>
  <si>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</si>
  <si>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</si>
  <si>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</si>
  <si>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</si>
  <si>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</si>
  <si>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</si>
  <si>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</si>
  <si>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</si>
  <si>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</si>
  <si>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</si>
  <si>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</si>
  <si>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</si>
  <si>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</si>
  <si>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</si>
  <si>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=IFERROR(AE26/AB26,0)</t>
  </si>
  <si>
    <t>=IFERROR(NF($E26,"LINETOTAL"),"-")</t>
  </si>
  <si>
    <t>=IFERROR(NF($E26,"U_PODATE"),"-")</t>
  </si>
  <si>
    <t>=IFERROR(NF($E26,"U_PONO"),"-")</t>
  </si>
  <si>
    <t>=SUBTOTAL(9,AD24:AD27)</t>
  </si>
  <si>
    <t>=SUBTOTAL(9,AE24:AE27)</t>
  </si>
  <si>
    <t>Auto+Hide+HideSheet+Formulas=Sheet6,Sheet2,Sheet3+FormulasOnly</t>
  </si>
  <si>
    <t>Auto+Hide+Values+Formulas=Sheet7,Sheet4,Sheet5+FormulasOnly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</si>
</sst>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&quot;$&quot;* #,##0.00_-;\-&quot;$&quot;* #,##0.00_-;_-&quot;$&quot;* &quot;-&quot;??_-;_-@_-"/>
    <numFmt numFmtId="179" formatCode="dd\-mm\-yyyy"/>
    <numFmt numFmtId="180" formatCode="&quot;$&quot;#,##0.00"/>
    <numFmt numFmtId="181" formatCode="[$-14809]dd/mm/yyyy;@"/>
  </numFmts>
  <fonts count="36">
    <font>
      <sz val="11"/>
      <color theme="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b/>
      <u/>
      <sz val="10"/>
      <name val="Arial"/>
      <charset val="134"/>
    </font>
    <font>
      <sz val="10"/>
      <name val="Arial"/>
      <charset val="134"/>
    </font>
    <font>
      <b/>
      <u/>
      <sz val="11"/>
      <color rgb="FFFFFFFF"/>
      <name val="Baskerville Old Face"/>
      <charset val="134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name val="Calibri "/>
      <charset val="134"/>
    </font>
    <font>
      <b/>
      <sz val="12"/>
      <name val="Aharoni"/>
      <charset val="177"/>
    </font>
    <font>
      <b/>
      <sz val="14"/>
      <name val="Aharoni"/>
      <charset val="177"/>
    </font>
    <font>
      <b/>
      <u/>
      <sz val="12"/>
      <color rgb="FFFFFFFF"/>
      <name val="Baskerville Old Face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u/>
      <sz val="10"/>
      <color rgb="FFFFFFFF"/>
      <name val="Baskerville Old Face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2" borderId="0" xfId="0" applyFont="1" applyFill="1"/>
    <xf numFmtId="0" fontId="3" fillId="0" borderId="0" xfId="0" applyFont="1"/>
    <xf numFmtId="58" fontId="3" fillId="0" borderId="0" xfId="0" applyNumberFormat="1" applyFont="1"/>
    <xf numFmtId="0" fontId="4" fillId="3" borderId="0" xfId="0" applyFont="1" applyFill="1" applyAlignment="1">
      <alignment horizontal="center" vertical="top"/>
    </xf>
    <xf numFmtId="179" fontId="4" fillId="3" borderId="0" xfId="0" applyNumberFormat="1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0" fillId="0" borderId="0" xfId="0" applyAlignment="1">
      <alignment wrapText="1"/>
    </xf>
    <xf numFmtId="58" fontId="2" fillId="2" borderId="0" xfId="0" applyNumberFormat="1" applyFont="1" applyFill="1"/>
    <xf numFmtId="40" fontId="4" fillId="3" borderId="0" xfId="0" applyNumberFormat="1" applyFont="1" applyFill="1" applyAlignment="1">
      <alignment horizontal="center" vertical="top"/>
    </xf>
    <xf numFmtId="40" fontId="2" fillId="2" borderId="0" xfId="0" applyNumberFormat="1" applyFont="1" applyFill="1"/>
    <xf numFmtId="40" fontId="3" fillId="0" borderId="0" xfId="0" applyNumberFormat="1" applyFont="1"/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7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80" fontId="0" fillId="0" borderId="0" xfId="0" applyNumberFormat="1" applyAlignment="1">
      <alignment vertical="top"/>
    </xf>
    <xf numFmtId="43" fontId="0" fillId="0" borderId="0" xfId="2" applyNumberFormat="1" applyFont="1" applyAlignment="1">
      <alignment vertical="top"/>
    </xf>
    <xf numFmtId="0" fontId="0" fillId="6" borderId="0" xfId="0" applyFill="1" applyAlignment="1">
      <alignment vertical="top"/>
    </xf>
    <xf numFmtId="0" fontId="0" fillId="7" borderId="0" xfId="0" applyFill="1" applyAlignment="1">
      <alignment vertical="top" wrapText="1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7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top"/>
    </xf>
    <xf numFmtId="179" fontId="0" fillId="4" borderId="0" xfId="0" applyNumberFormat="1" applyFill="1" applyAlignment="1">
      <alignment vertical="top"/>
    </xf>
    <xf numFmtId="0" fontId="0" fillId="6" borderId="0" xfId="0" applyFill="1" applyAlignment="1">
      <alignment vertical="top" wrapText="1"/>
    </xf>
    <xf numFmtId="0" fontId="8" fillId="0" borderId="0" xfId="50" applyFont="1" applyAlignment="1">
      <alignment horizontal="center"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center" vertical="top"/>
    </xf>
    <xf numFmtId="179" fontId="0" fillId="5" borderId="0" xfId="0" applyNumberFormat="1" applyFill="1" applyAlignment="1">
      <alignment vertical="top"/>
    </xf>
    <xf numFmtId="0" fontId="9" fillId="0" borderId="0" xfId="50" applyFont="1" applyAlignment="1">
      <alignment horizontal="center" vertical="top"/>
    </xf>
    <xf numFmtId="0" fontId="9" fillId="0" borderId="0" xfId="50" applyFont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50" applyFont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179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81" fontId="0" fillId="0" borderId="0" xfId="0" applyNumberFormat="1" applyAlignment="1">
      <alignment horizontal="center" vertical="top"/>
    </xf>
    <xf numFmtId="181" fontId="0" fillId="0" borderId="0" xfId="0" applyNumberFormat="1" applyAlignment="1">
      <alignment vertical="top"/>
    </xf>
    <xf numFmtId="0" fontId="12" fillId="0" borderId="0" xfId="0" applyFont="1"/>
    <xf numFmtId="58" fontId="0" fillId="0" borderId="0" xfId="0" applyNumberFormat="1" applyAlignment="1">
      <alignment horizontal="center" vertical="top"/>
    </xf>
    <xf numFmtId="179" fontId="0" fillId="0" borderId="0" xfId="0" applyNumberFormat="1" applyAlignment="1">
      <alignment horizontal="center" vertical="top"/>
    </xf>
    <xf numFmtId="0" fontId="0" fillId="4" borderId="0" xfId="0" applyFill="1" applyAlignment="1">
      <alignment horizontal="left" vertical="top"/>
    </xf>
    <xf numFmtId="2" fontId="0" fillId="4" borderId="0" xfId="0" applyNumberFormat="1" applyFill="1" applyAlignment="1">
      <alignment vertical="top"/>
    </xf>
    <xf numFmtId="0" fontId="0" fillId="5" borderId="0" xfId="0" applyFill="1" applyAlignment="1">
      <alignment horizontal="left" vertical="top"/>
    </xf>
    <xf numFmtId="2" fontId="0" fillId="5" borderId="0" xfId="0" applyNumberFormat="1" applyFill="1" applyAlignment="1">
      <alignment vertical="top"/>
    </xf>
    <xf numFmtId="0" fontId="9" fillId="0" borderId="0" xfId="50" applyFont="1" applyAlignment="1">
      <alignment horizontal="left" vertical="top"/>
    </xf>
    <xf numFmtId="2" fontId="9" fillId="0" borderId="0" xfId="50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58" fontId="0" fillId="0" borderId="0" xfId="0" applyNumberFormat="1" applyAlignment="1">
      <alignment horizontal="left" vertical="top"/>
    </xf>
    <xf numFmtId="180" fontId="0" fillId="4" borderId="0" xfId="0" applyNumberFormat="1" applyFill="1" applyAlignment="1">
      <alignment vertical="top"/>
    </xf>
    <xf numFmtId="1" fontId="0" fillId="5" borderId="0" xfId="0" applyNumberFormat="1" applyFill="1" applyAlignment="1">
      <alignment vertical="top"/>
    </xf>
    <xf numFmtId="180" fontId="0" fillId="5" borderId="0" xfId="0" applyNumberFormat="1" applyFill="1" applyAlignment="1">
      <alignment vertical="top"/>
    </xf>
    <xf numFmtId="180" fontId="9" fillId="0" borderId="0" xfId="50" applyNumberFormat="1" applyFont="1" applyAlignment="1">
      <alignment horizontal="center" vertical="top"/>
    </xf>
    <xf numFmtId="40" fontId="11" fillId="3" borderId="0" xfId="0" applyNumberFormat="1" applyFont="1" applyFill="1" applyAlignment="1">
      <alignment horizontal="center" vertical="center" wrapText="1"/>
    </xf>
    <xf numFmtId="180" fontId="11" fillId="3" borderId="0" xfId="0" applyNumberFormat="1" applyFont="1" applyFill="1" applyAlignment="1">
      <alignment horizontal="left" vertical="center" wrapText="1"/>
    </xf>
    <xf numFmtId="180" fontId="11" fillId="3" borderId="0" xfId="2" applyNumberFormat="1" applyFont="1" applyFill="1" applyAlignment="1">
      <alignment horizontal="left" vertical="center" wrapText="1"/>
    </xf>
    <xf numFmtId="43" fontId="11" fillId="3" borderId="0" xfId="2" applyNumberFormat="1" applyFont="1" applyFill="1" applyAlignment="1">
      <alignment horizontal="left" vertical="center" wrapText="1"/>
    </xf>
    <xf numFmtId="1" fontId="0" fillId="0" borderId="0" xfId="0" applyNumberFormat="1" applyAlignment="1">
      <alignment horizontal="center" vertical="top"/>
    </xf>
    <xf numFmtId="0" fontId="13" fillId="0" borderId="0" xfId="0" applyFont="1" applyAlignment="1">
      <alignment vertical="top"/>
    </xf>
    <xf numFmtId="180" fontId="13" fillId="0" borderId="0" xfId="0" applyNumberFormat="1" applyFont="1" applyAlignment="1">
      <alignment vertical="top"/>
    </xf>
    <xf numFmtId="180" fontId="0" fillId="0" borderId="0" xfId="2" applyNumberFormat="1" applyFont="1" applyAlignment="1">
      <alignment vertical="top"/>
    </xf>
    <xf numFmtId="40" fontId="0" fillId="0" borderId="0" xfId="2" applyNumberFormat="1" applyFont="1" applyAlignment="1">
      <alignment vertical="top"/>
    </xf>
    <xf numFmtId="43" fontId="0" fillId="4" borderId="0" xfId="2" applyNumberFormat="1" applyFont="1" applyFill="1" applyAlignment="1">
      <alignment vertical="top"/>
    </xf>
    <xf numFmtId="58" fontId="0" fillId="0" borderId="0" xfId="0" applyNumberFormat="1" applyAlignment="1">
      <alignment vertical="top"/>
    </xf>
    <xf numFmtId="43" fontId="0" fillId="5" borderId="0" xfId="2" applyNumberFormat="1" applyFont="1" applyFill="1" applyAlignment="1">
      <alignment vertical="top"/>
    </xf>
    <xf numFmtId="180" fontId="14" fillId="3" borderId="0" xfId="0" applyNumberFormat="1" applyFont="1" applyFill="1" applyAlignment="1">
      <alignment horizontal="center" vertical="center" wrapText="1"/>
    </xf>
    <xf numFmtId="180" fontId="0" fillId="0" borderId="0" xfId="0" applyNumberFormat="1" applyAlignment="1">
      <alignment horizontal="center" vertical="top"/>
    </xf>
    <xf numFmtId="40" fontId="13" fillId="0" borderId="0" xfId="2" applyNumberFormat="1" applyFont="1" applyAlignment="1">
      <alignment vertical="top"/>
    </xf>
    <xf numFmtId="179" fontId="0" fillId="0" borderId="0" xfId="0" applyNumberFormat="1" applyAlignment="1">
      <alignment horizontal="center" vertical="center" wrapText="1"/>
    </xf>
    <xf numFmtId="179" fontId="15" fillId="0" borderId="0" xfId="0" applyNumberFormat="1" applyFont="1" applyAlignment="1">
      <alignment vertical="top"/>
    </xf>
    <xf numFmtId="181" fontId="12" fillId="0" borderId="0" xfId="0" applyNumberFormat="1" applyFont="1"/>
    <xf numFmtId="0" fontId="0" fillId="0" borderId="0" xfId="0" applyAlignment="1" quotePrefix="1">
      <alignment vertical="top"/>
    </xf>
    <xf numFmtId="0" fontId="0" fillId="0" borderId="0" xfId="0" quotePrefix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urrency 2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112" zoomScaleNormal="112" topLeftCell="B2" workbookViewId="0">
      <selection activeCell="C19" sqref="C19"/>
    </sheetView>
  </sheetViews>
  <sheetFormatPr defaultColWidth="9.28571428571429" defaultRowHeight="15" outlineLevelCol="6"/>
  <cols>
    <col min="1" max="1" width="21" style="14" hidden="1" customWidth="1"/>
    <col min="2" max="2" width="12.2857142857143" style="2" customWidth="1"/>
    <col min="3" max="3" width="31.7142857142857" style="2" customWidth="1"/>
    <col min="4" max="4" width="10.2857142857143" style="2" customWidth="1"/>
    <col min="5" max="16384" width="9.28571428571429" style="2"/>
  </cols>
  <sheetData>
    <row r="1" s="14" customFormat="1" hidden="1" spans="1:4">
      <c r="A1" s="14" t="s">
        <v>0</v>
      </c>
      <c r="B1" s="14" t="s">
        <v>1</v>
      </c>
      <c r="C1" s="52" t="s">
        <v>2</v>
      </c>
      <c r="D1" s="14" t="s">
        <v>3</v>
      </c>
    </row>
    <row r="2" spans="2:3">
      <c r="B2" s="2" t="s">
        <v>4</v>
      </c>
      <c r="C2" s="2" t="s">
        <v>5</v>
      </c>
    </row>
    <row r="3" spans="1:3">
      <c r="A3" s="14" t="s">
        <v>6</v>
      </c>
      <c r="B3" s="2" t="s">
        <v>7</v>
      </c>
      <c r="C3" s="48" t="str">
        <f>"01/04/2024"</f>
        <v>01/04/2024</v>
      </c>
    </row>
    <row r="4" spans="1:3">
      <c r="A4" s="14" t="s">
        <v>6</v>
      </c>
      <c r="B4" s="2" t="s">
        <v>8</v>
      </c>
      <c r="C4" s="48" t="str">
        <f>"30/04/2024"</f>
        <v>30/04/2024</v>
      </c>
    </row>
    <row r="5" spans="1:5">
      <c r="A5" s="14" t="s">
        <v>6</v>
      </c>
      <c r="B5" s="2" t="s">
        <v>9</v>
      </c>
      <c r="C5" s="2" t="str">
        <f>"101"</f>
        <v>101</v>
      </c>
      <c r="D5" s="2" t="s">
        <v>3</v>
      </c>
      <c r="E5" s="2" t="s">
        <v>10</v>
      </c>
    </row>
    <row r="8" spans="1:3">
      <c r="A8" s="14" t="s">
        <v>11</v>
      </c>
      <c r="C8" s="21" t="str">
        <f>TEXT($C$3,"dd/MMM/yyyy")&amp;".."&amp;TEXT($C$4,"dd/MMM/yyyy")</f>
        <v>01/Apr/2024..30/Apr/2024</v>
      </c>
    </row>
    <row r="9" spans="1:3">
      <c r="A9" s="14" t="s">
        <v>12</v>
      </c>
      <c r="C9" s="21" t="str">
        <f>TEXT($C$3,"yyyyMMdd")&amp;".."&amp;TEXT($C$4,"yyyyMMdd")</f>
        <v>20240401..20240430</v>
      </c>
    </row>
    <row r="10" spans="2:3">
      <c r="B10" s="2" t="s">
        <v>13</v>
      </c>
      <c r="C10" s="83" t="str">
        <f>"'S7138270','7138270' ,'s7138270'"</f>
        <v>'S7138270','7138270' ,'s7138270'</v>
      </c>
    </row>
    <row r="11" spans="2:3">
      <c r="B11" s="2" t="s">
        <v>14</v>
      </c>
      <c r="C11" s="83" t="str">
        <f>"'S7138270','7138270' ,'s7138270'"</f>
        <v>'S7138270','7138270' ,'s7138270'</v>
      </c>
    </row>
    <row r="12" spans="2:3">
      <c r="B12" s="2" t="s">
        <v>15</v>
      </c>
      <c r="C12" s="83" t="str">
        <f>"'MS'"</f>
        <v>'MS'</v>
      </c>
    </row>
    <row r="13" spans="2:4">
      <c r="B13" s="2" t="s">
        <v>16</v>
      </c>
      <c r="C13" s="2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83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4:4">
      <c r="D14" s="2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4:4">
      <c r="D15" s="2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6:6">
      <c r="F16" s="75"/>
    </row>
    <row r="17" spans="7:7">
      <c r="G17" s="75"/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2"/>
  <sheetViews>
    <sheetView tabSelected="1" zoomScale="85" zoomScaleNormal="85" topLeftCell="K19" workbookViewId="0">
      <selection activeCell="AD24" sqref="AD24"/>
    </sheetView>
  </sheetViews>
  <sheetFormatPr defaultColWidth="9.28571428571429" defaultRowHeight="15"/>
  <cols>
    <col min="1" max="2" width="17.7142857142857" style="14" hidden="1" customWidth="1"/>
    <col min="3" max="3" width="15.7142857142857" style="2" hidden="1" customWidth="1"/>
    <col min="4" max="4" width="20.7142857142857" style="2" hidden="1" customWidth="1"/>
    <col min="5" max="5" width="23.2857142857143" style="2" hidden="1" customWidth="1"/>
    <col min="6" max="6" width="16.2857142857143" style="2" hidden="1" customWidth="1"/>
    <col min="7" max="7" width="12.7142857142857" style="2" hidden="1" customWidth="1"/>
    <col min="8" max="8" width="9.28571428571429" style="2" hidden="1" customWidth="1"/>
    <col min="9" max="9" width="20" style="18" hidden="1" customWidth="1"/>
    <col min="10" max="10" width="9.28571428571429" style="2" hidden="1" customWidth="1"/>
    <col min="11" max="11" width="6.85714285714286" style="19" customWidth="1"/>
    <col min="12" max="12" width="5.28571428571429" style="19" customWidth="1"/>
    <col min="13" max="13" width="10.7142857142857" style="2" customWidth="1"/>
    <col min="14" max="14" width="14.4285714285714" style="19" customWidth="1"/>
    <col min="15" max="16" width="12.8571428571429" style="20" customWidth="1"/>
    <col min="17" max="17" width="6.71428571428571" style="2" customWidth="1"/>
    <col min="18" max="18" width="11.8571428571429" style="2" customWidth="1"/>
    <col min="19" max="19" width="32.7142857142857" style="2" customWidth="1"/>
    <col min="20" max="20" width="11.2857142857143" style="21" customWidth="1"/>
    <col min="21" max="21" width="15.1428571428571" style="21" customWidth="1"/>
    <col min="22" max="22" width="9.85714285714286" style="21" customWidth="1"/>
    <col min="23" max="23" width="19.5714285714286" style="2" customWidth="1"/>
    <col min="24" max="24" width="17.8571428571429" style="22" customWidth="1"/>
    <col min="25" max="25" width="9.14285714285714" style="2" hidden="1" customWidth="1"/>
    <col min="26" max="26" width="17.7142857142857" style="2" hidden="1" customWidth="1"/>
    <col min="27" max="27" width="17" style="2" customWidth="1"/>
    <col min="28" max="28" width="9.14285714285714" style="2" customWidth="1"/>
    <col min="29" max="29" width="21.4285714285714" style="23" customWidth="1"/>
    <col min="30" max="30" width="14" style="24" customWidth="1"/>
    <col min="31" max="31" width="12.2857142857143" style="24" customWidth="1"/>
    <col min="32" max="32" width="5.28571428571429" style="2" customWidth="1"/>
    <col min="33" max="33" width="15.2952380952381" style="24" customWidth="1"/>
    <col min="34" max="34" width="8.57142857142857" style="2" customWidth="1"/>
    <col min="35" max="35" width="120.428571428571" style="2" customWidth="1"/>
    <col min="36" max="36" width="15.1238095238095" style="2" customWidth="1"/>
    <col min="37" max="37" width="10.5714285714286" style="2" customWidth="1"/>
    <col min="38" max="38" width="17.5714285714286" style="2" customWidth="1"/>
    <col min="39" max="39" width="42.4285714285714" style="25" customWidth="1"/>
    <col min="40" max="40" width="29.5714285714286" style="25" customWidth="1"/>
    <col min="41" max="41" width="16.6380952380952" style="2" customWidth="1"/>
    <col min="42" max="42" width="18.4285714285714" style="19" customWidth="1"/>
    <col min="43" max="43" width="47.5619047619048" style="19" customWidth="1"/>
    <col min="44" max="44" width="20" style="19" hidden="1" customWidth="1"/>
    <col min="45" max="46" width="9.28571428571429" style="2" hidden="1" customWidth="1"/>
    <col min="47" max="16384" width="9.28571428571429" style="2"/>
  </cols>
  <sheetData>
    <row r="1" s="14" customFormat="1" hidden="1" spans="1:46">
      <c r="A1" s="14" t="s">
        <v>17</v>
      </c>
      <c r="B1" s="14" t="s">
        <v>18</v>
      </c>
      <c r="C1" s="14" t="s">
        <v>19</v>
      </c>
      <c r="D1" s="14" t="s">
        <v>19</v>
      </c>
      <c r="E1" s="14" t="s">
        <v>19</v>
      </c>
      <c r="F1" s="14" t="s">
        <v>19</v>
      </c>
      <c r="G1" s="14" t="s">
        <v>19</v>
      </c>
      <c r="H1" s="14" t="s">
        <v>19</v>
      </c>
      <c r="I1" s="32" t="s">
        <v>19</v>
      </c>
      <c r="J1" s="14" t="s">
        <v>20</v>
      </c>
      <c r="K1" s="33" t="s">
        <v>21</v>
      </c>
      <c r="L1" s="33" t="s">
        <v>21</v>
      </c>
      <c r="N1" s="33"/>
      <c r="O1" s="34" t="s">
        <v>21</v>
      </c>
      <c r="P1" s="34"/>
      <c r="Q1" s="14" t="s">
        <v>21</v>
      </c>
      <c r="R1" s="14" t="s">
        <v>21</v>
      </c>
      <c r="S1" s="14" t="s">
        <v>21</v>
      </c>
      <c r="T1" s="52" t="s">
        <v>21</v>
      </c>
      <c r="U1" s="52"/>
      <c r="V1" s="52" t="s">
        <v>21</v>
      </c>
      <c r="X1" s="53"/>
      <c r="Y1" s="14" t="s">
        <v>19</v>
      </c>
      <c r="Z1" s="14" t="s">
        <v>19</v>
      </c>
      <c r="AA1" s="14" t="s">
        <v>21</v>
      </c>
      <c r="AB1" s="14" t="s">
        <v>21</v>
      </c>
      <c r="AC1" s="14" t="s">
        <v>21</v>
      </c>
      <c r="AD1" s="61"/>
      <c r="AE1" s="61"/>
      <c r="AG1" s="61"/>
      <c r="AJ1" s="14" t="s">
        <v>21</v>
      </c>
      <c r="AK1" s="14" t="s">
        <v>21</v>
      </c>
      <c r="AM1" s="74"/>
      <c r="AN1" s="74"/>
      <c r="AP1" s="33"/>
      <c r="AQ1" s="33"/>
      <c r="AR1" s="33" t="s">
        <v>19</v>
      </c>
      <c r="AS1" s="14" t="s">
        <v>19</v>
      </c>
      <c r="AT1" s="14" t="s">
        <v>19</v>
      </c>
    </row>
    <row r="2" hidden="1" spans="1:5">
      <c r="A2" s="14" t="s">
        <v>19</v>
      </c>
      <c r="D2" s="2" t="s">
        <v>4</v>
      </c>
      <c r="E2" s="2" t="str">
        <f>Option!$C$2</f>
        <v>UICACS</v>
      </c>
    </row>
    <row r="3" hidden="1" spans="1:9">
      <c r="A3" s="14" t="s">
        <v>19</v>
      </c>
      <c r="D3" s="26" t="s">
        <v>22</v>
      </c>
      <c r="E3" s="26" t="s">
        <v>23</v>
      </c>
      <c r="F3" s="26" t="s">
        <v>24</v>
      </c>
      <c r="G3" s="26" t="s">
        <v>25</v>
      </c>
      <c r="H3" s="26" t="s">
        <v>26</v>
      </c>
      <c r="I3" s="35" t="s">
        <v>27</v>
      </c>
    </row>
    <row r="4" hidden="1" customHeight="1" spans="1:8">
      <c r="A4" s="14" t="s">
        <v>19</v>
      </c>
      <c r="C4" s="2" t="s">
        <v>28</v>
      </c>
      <c r="D4" s="18" t="str">
        <f>".AF_CV_XL_INVOICE where (CARDCODE IN ("&amp;$E$16&amp;")) AND (U_ENR IN ("&amp;$E$13&amp;")  OR U_MSENR IN ("&amp;$E$14&amp;")) AND U_PRODTYPE ="&amp;$E$15&amp;" AND %Filter1% AND %Filter2%   "</f>
        <v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1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27" t="s">
        <v>29</v>
      </c>
      <c r="G4" s="2" t="s">
        <v>30</v>
      </c>
      <c r="H4" s="2" t="str">
        <f>" ORDER BY DOCNUM, DOCDATE"</f>
        <v> ORDER BY DOCNUM, DOCDATE</v>
      </c>
    </row>
    <row r="5" hidden="1" customHeight="1" spans="1:9">
      <c r="A5" s="14" t="s">
        <v>19</v>
      </c>
      <c r="C5" s="2" t="s">
        <v>31</v>
      </c>
      <c r="D5" s="18" t="str">
        <f>".AF_CV_XL_DELIVERY where (CARDCODE IN ("&amp;$E$16&amp;")) AND U_ENR IN ("&amp;$E$13&amp;")  AND U_PRODTYPE ="&amp;$E$15&amp;" AND %Filter1% AND %Filter2%   "</f>
        <v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18" t="str">
        <f>"SQL="&amp;$F$5&amp;$E$2&amp;$D$5&amp;$G$5&amp;$F$5&amp;$E$2&amp;$I$5&amp;H5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27" t="s">
        <v>29</v>
      </c>
      <c r="G5" s="2" t="s">
        <v>30</v>
      </c>
      <c r="H5" s="2" t="str">
        <f>" ORDER BY DOCNUM, DOCDATE"</f>
        <v> ORDER BY DOCNUM, DOCDATE</v>
      </c>
      <c r="I5" s="18" t="str">
        <f>".AF_CV_XL_RETURN where (CARDCODE IN ("&amp;$E$16&amp;")) AND U_ENR IN ("&amp;$E$13&amp;")  AND U_PRODTYPE ="&amp;$E$15&amp;" AND %Filter1% AND %Filter2%   "</f>
        <v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ht="15.75" hidden="1" customHeight="1" spans="1:9">
      <c r="A6" s="14" t="s">
        <v>19</v>
      </c>
      <c r="C6" s="2" t="s">
        <v>32</v>
      </c>
      <c r="D6" s="18" t="str">
        <f>".AF_CV_XL_DELIVERY where (CARDCODE IN ("&amp;$E$16&amp;")) AND U_MSENR IN ("&amp;$E$14&amp;") AND U_PRODTYPE ="&amp;$E$15&amp;" AND %Filter1% AND %Filter2%   "</f>
        <v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18" t="str">
        <f>"SQL="&amp;$F$6&amp;$E$2&amp;$D$6&amp;$G$6&amp;$F$6&amp;$E$2&amp;$I$6&amp;H6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27" t="s">
        <v>29</v>
      </c>
      <c r="G6" s="2" t="s">
        <v>30</v>
      </c>
      <c r="H6" s="2" t="str">
        <f>" ORDER BY DOCNUM, DOCDATE"</f>
        <v> ORDER BY DOCNUM, DOCDATE</v>
      </c>
      <c r="I6" s="18" t="str">
        <f>".AF_CV_XL_RETURN where (CARDCODE IN ("&amp;$E$16&amp;")) AND U_MSENR IN ("&amp;$E$14&amp;") AND U_PRODTYPE ="&amp;$E$15&amp;" AND %Filter1% AND %Filter2%   "</f>
        <v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hidden="1" spans="1:1">
      <c r="A7" s="14" t="s">
        <v>19</v>
      </c>
    </row>
    <row r="8" hidden="1" spans="1:11">
      <c r="A8" s="14" t="s">
        <v>19</v>
      </c>
      <c r="K8" s="36"/>
    </row>
    <row r="9" hidden="1" spans="1:11">
      <c r="A9" s="14" t="s">
        <v>19</v>
      </c>
      <c r="K9" s="36"/>
    </row>
    <row r="10" hidden="1" spans="1:1">
      <c r="A10" s="14" t="s">
        <v>19</v>
      </c>
    </row>
    <row r="11" hidden="1" spans="1:11">
      <c r="A11" s="14" t="s">
        <v>19</v>
      </c>
      <c r="C11" s="2" t="s">
        <v>33</v>
      </c>
      <c r="E11" s="2" t="str">
        <f>Option!$C$9</f>
        <v>20240401..20240430</v>
      </c>
      <c r="K11" s="36"/>
    </row>
    <row r="12" hidden="1" spans="1:11">
      <c r="A12" s="14" t="s">
        <v>19</v>
      </c>
      <c r="C12" s="2" t="s">
        <v>34</v>
      </c>
      <c r="E12" s="2" t="str">
        <f>Option!$C$5</f>
        <v>101</v>
      </c>
      <c r="K12" s="36"/>
    </row>
    <row r="13" hidden="1" spans="1:11">
      <c r="A13" s="14" t="s">
        <v>19</v>
      </c>
      <c r="C13" s="2" t="s">
        <v>13</v>
      </c>
      <c r="E13" s="2" t="str">
        <f>Option!$C$10</f>
        <v>'S7138270','7138270' ,'s7138270'</v>
      </c>
      <c r="K13" s="36"/>
    </row>
    <row r="14" hidden="1" spans="1:11">
      <c r="A14" s="14" t="s">
        <v>19</v>
      </c>
      <c r="C14" s="2" t="s">
        <v>14</v>
      </c>
      <c r="E14" s="2" t="str">
        <f>Option!$C$11</f>
        <v>'S7138270','7138270' ,'s7138270'</v>
      </c>
      <c r="K14" s="36"/>
    </row>
    <row r="15" hidden="1" spans="1:37">
      <c r="A15" s="14" t="s">
        <v>19</v>
      </c>
      <c r="C15" s="2" t="s">
        <v>15</v>
      </c>
      <c r="E15" s="2" t="str">
        <f>Option!$C$12</f>
        <v>'MS'</v>
      </c>
      <c r="AK15" s="75"/>
    </row>
    <row r="16" hidden="1" spans="1:5">
      <c r="A16" s="14" t="s">
        <v>19</v>
      </c>
      <c r="C16" s="2" t="s">
        <v>16</v>
      </c>
      <c r="E16" s="2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hidden="1" spans="1:1">
      <c r="A17" s="14" t="s">
        <v>19</v>
      </c>
    </row>
    <row r="18" s="15" customFormat="1" hidden="1" spans="1:44">
      <c r="A18" s="15" t="s">
        <v>19</v>
      </c>
      <c r="I18" s="37"/>
      <c r="K18" s="38"/>
      <c r="L18" s="38"/>
      <c r="N18" s="38"/>
      <c r="O18" s="39"/>
      <c r="P18" s="39"/>
      <c r="T18" s="54"/>
      <c r="U18" s="54"/>
      <c r="V18" s="54"/>
      <c r="X18" s="55"/>
      <c r="AC18" s="62"/>
      <c r="AD18" s="63"/>
      <c r="AE18" s="63"/>
      <c r="AG18" s="63"/>
      <c r="AM18" s="76"/>
      <c r="AN18" s="76"/>
      <c r="AP18" s="38"/>
      <c r="AQ18" s="38"/>
      <c r="AR18" s="38"/>
    </row>
    <row r="20" ht="15.75" spans="11:38">
      <c r="K20" s="40"/>
      <c r="L20" s="40"/>
      <c r="M20" s="41"/>
      <c r="N20" s="40"/>
      <c r="O20" s="40"/>
      <c r="P20" s="40"/>
      <c r="Q20" s="40"/>
      <c r="R20" s="40"/>
      <c r="S20" s="40"/>
      <c r="T20" s="56"/>
      <c r="U20" s="56"/>
      <c r="V20" s="56"/>
      <c r="W20" s="40"/>
      <c r="X20" s="57"/>
      <c r="Y20" s="40"/>
      <c r="Z20" s="40"/>
      <c r="AA20" s="40"/>
      <c r="AB20" s="40"/>
      <c r="AC20" s="40"/>
      <c r="AD20" s="64"/>
      <c r="AE20" s="64"/>
      <c r="AF20" s="40"/>
      <c r="AG20" s="64"/>
      <c r="AH20" s="40"/>
      <c r="AI20" s="40"/>
      <c r="AJ20" s="40"/>
      <c r="AK20" s="40"/>
      <c r="AL20" s="40"/>
    </row>
    <row r="21" s="16" customFormat="1" ht="18.75" spans="1:44">
      <c r="A21" s="28"/>
      <c r="B21" s="28"/>
      <c r="I21" s="42"/>
      <c r="K21" s="43" t="s">
        <v>35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ht="15.75" spans="11:38">
      <c r="K22" s="40"/>
      <c r="L22" s="40"/>
      <c r="M22" s="41"/>
      <c r="N22" s="40"/>
      <c r="O22" s="40"/>
      <c r="P22" s="40"/>
      <c r="Q22" s="40"/>
      <c r="R22" s="40"/>
      <c r="S22" s="40"/>
      <c r="T22" s="56"/>
      <c r="U22" s="56"/>
      <c r="V22" s="56"/>
      <c r="W22" s="40"/>
      <c r="X22" s="57"/>
      <c r="Y22" s="40"/>
      <c r="Z22" s="40"/>
      <c r="AA22" s="40"/>
      <c r="AB22" s="40"/>
      <c r="AC22" s="40"/>
      <c r="AD22" s="64"/>
      <c r="AE22" s="64"/>
      <c r="AF22" s="40"/>
      <c r="AG22" s="64"/>
      <c r="AH22" s="40"/>
      <c r="AI22" s="40"/>
      <c r="AJ22" s="40"/>
      <c r="AK22" s="40"/>
      <c r="AL22" s="40"/>
    </row>
    <row r="23" s="17" customFormat="1" ht="126" spans="1:44">
      <c r="A23" s="29"/>
      <c r="B23" s="29"/>
      <c r="E23" s="30" t="s">
        <v>36</v>
      </c>
      <c r="K23" s="44" t="s">
        <v>37</v>
      </c>
      <c r="L23" s="44" t="s">
        <v>38</v>
      </c>
      <c r="M23" s="44" t="s">
        <v>39</v>
      </c>
      <c r="N23" s="44" t="s">
        <v>40</v>
      </c>
      <c r="O23" s="45" t="s">
        <v>41</v>
      </c>
      <c r="P23" s="46" t="s">
        <v>42</v>
      </c>
      <c r="Q23" s="46" t="s">
        <v>43</v>
      </c>
      <c r="R23" s="44" t="s">
        <v>44</v>
      </c>
      <c r="S23" s="46" t="s">
        <v>45</v>
      </c>
      <c r="T23" s="46" t="s">
        <v>46</v>
      </c>
      <c r="U23" s="44" t="s">
        <v>47</v>
      </c>
      <c r="V23" s="44" t="s">
        <v>47</v>
      </c>
      <c r="W23" s="44" t="s">
        <v>48</v>
      </c>
      <c r="X23" s="58" t="s">
        <v>49</v>
      </c>
      <c r="Y23" s="44" t="s">
        <v>50</v>
      </c>
      <c r="Z23" s="65" t="s">
        <v>51</v>
      </c>
      <c r="AA23" s="65" t="s">
        <v>52</v>
      </c>
      <c r="AB23" s="46" t="s">
        <v>53</v>
      </c>
      <c r="AC23" s="46" t="s">
        <v>54</v>
      </c>
      <c r="AD23" s="66" t="s">
        <v>55</v>
      </c>
      <c r="AE23" s="67" t="s">
        <v>56</v>
      </c>
      <c r="AF23" s="68" t="s">
        <v>57</v>
      </c>
      <c r="AG23" s="77" t="s">
        <v>58</v>
      </c>
      <c r="AH23" s="46" t="s">
        <v>59</v>
      </c>
      <c r="AI23" s="44" t="s">
        <v>60</v>
      </c>
      <c r="AJ23" s="46" t="s">
        <v>61</v>
      </c>
      <c r="AK23" s="46" t="s">
        <v>62</v>
      </c>
      <c r="AL23" s="44" t="s">
        <v>63</v>
      </c>
      <c r="AM23" s="46" t="s">
        <v>64</v>
      </c>
      <c r="AN23" s="46" t="s">
        <v>65</v>
      </c>
      <c r="AO23" s="46" t="s">
        <v>66</v>
      </c>
      <c r="AP23" s="46" t="s">
        <v>67</v>
      </c>
      <c r="AQ23" s="46" t="s">
        <v>68</v>
      </c>
      <c r="AR23" s="46"/>
    </row>
    <row r="24" ht="90" spans="2:43">
      <c r="B24" s="14" t="str">
        <f>IF(K24="","Hide","Show")</f>
        <v>Show</v>
      </c>
      <c r="C24" s="2" t="s">
        <v>69</v>
      </c>
      <c r="E24" s="31" t="s">
        <v>70</v>
      </c>
      <c r="K24" s="19">
        <f>MONTH(N24)</f>
        <v>4</v>
      </c>
      <c r="L24" s="19">
        <f>YEAR(N24)</f>
        <v>2024</v>
      </c>
      <c r="M24" s="19">
        <v>33034991</v>
      </c>
      <c r="N24" s="47">
        <v>45408</v>
      </c>
      <c r="O24" s="19" t="s">
        <v>71</v>
      </c>
      <c r="P24" s="2" t="s">
        <v>72</v>
      </c>
      <c r="Q24" s="2" t="s">
        <v>73</v>
      </c>
      <c r="R24" s="2" t="s">
        <v>74</v>
      </c>
      <c r="S24" s="2" t="s">
        <v>75</v>
      </c>
      <c r="T24" s="21" t="s">
        <v>76</v>
      </c>
      <c r="U24" s="21" t="s">
        <v>77</v>
      </c>
      <c r="V24" s="50">
        <v>45403</v>
      </c>
      <c r="W24" s="50">
        <v>45408</v>
      </c>
      <c r="X24" s="59">
        <f>SUM(N24-V24)</f>
        <v>5</v>
      </c>
      <c r="Y24" s="69" t="s">
        <v>78</v>
      </c>
      <c r="Z24" s="2" t="s">
        <v>79</v>
      </c>
      <c r="AA24" s="2" t="s">
        <v>80</v>
      </c>
      <c r="AB24" s="70">
        <v>2</v>
      </c>
      <c r="AC24" s="69" t="s">
        <v>81</v>
      </c>
      <c r="AD24" s="71">
        <f>IFERROR(AE24/AB24,0)</f>
        <v>5857.09</v>
      </c>
      <c r="AE24" s="72">
        <v>11714.18</v>
      </c>
      <c r="AF24" s="73" t="s">
        <v>82</v>
      </c>
      <c r="AG24" s="78">
        <v>11714.18</v>
      </c>
      <c r="AH24" s="79" t="s">
        <v>83</v>
      </c>
      <c r="AI24" s="80" t="s">
        <v>84</v>
      </c>
      <c r="AJ24" s="81" t="s">
        <v>85</v>
      </c>
      <c r="AK24" s="48" t="s">
        <v>86</v>
      </c>
      <c r="AL24" s="2" t="s">
        <v>78</v>
      </c>
      <c r="AM24" s="2" t="s">
        <v>79</v>
      </c>
      <c r="AN24" s="47" t="s">
        <v>87</v>
      </c>
      <c r="AO24" s="47" t="s">
        <v>88</v>
      </c>
      <c r="AP24" s="47" t="s">
        <v>89</v>
      </c>
      <c r="AQ24" s="47" t="s">
        <v>90</v>
      </c>
    </row>
    <row r="25" hidden="1" spans="2:40">
      <c r="B25" s="14" t="str">
        <f>IF(K25="","Hide","Show")</f>
        <v>Hide</v>
      </c>
      <c r="C25" s="2" t="s">
        <v>91</v>
      </c>
      <c r="E25" s="31" t="s">
        <v>92</v>
      </c>
      <c r="K25" s="19" t="s">
        <v>92</v>
      </c>
      <c r="L25" s="47" t="s">
        <v>92</v>
      </c>
      <c r="M25" s="48"/>
      <c r="N25" s="47"/>
      <c r="O25" s="2" t="s">
        <v>92</v>
      </c>
      <c r="P25" s="2"/>
      <c r="Q25" s="2" t="s">
        <v>92</v>
      </c>
      <c r="R25" s="2" t="s">
        <v>92</v>
      </c>
      <c r="S25" s="2" t="s">
        <v>92</v>
      </c>
      <c r="T25" s="21" t="s">
        <v>92</v>
      </c>
      <c r="V25" s="21" t="s">
        <v>73</v>
      </c>
      <c r="W25" s="48"/>
      <c r="Y25" s="48" t="s">
        <v>92</v>
      </c>
      <c r="Z25" s="2" t="s">
        <v>92</v>
      </c>
      <c r="AA25" s="2" t="s">
        <v>92</v>
      </c>
      <c r="AB25" s="2" t="s">
        <v>92</v>
      </c>
      <c r="AC25" s="23" t="s">
        <v>92</v>
      </c>
      <c r="AD25" s="24">
        <f>IFERROR(AE25/AB25,0)</f>
        <v>0</v>
      </c>
      <c r="AE25" s="72" t="s">
        <v>92</v>
      </c>
      <c r="AF25" s="73"/>
      <c r="AG25" s="72"/>
      <c r="AH25" s="73"/>
      <c r="AI25" s="20" t="s">
        <v>92</v>
      </c>
      <c r="AJ25" s="20" t="s">
        <v>92</v>
      </c>
      <c r="AK25" s="48" t="s">
        <v>92</v>
      </c>
      <c r="AN25" s="47" t="s">
        <v>93</v>
      </c>
    </row>
    <row r="26" hidden="1" spans="2:40">
      <c r="B26" s="14" t="str">
        <f>IF(K26="","Hide","Show")</f>
        <v>Hide</v>
      </c>
      <c r="C26" s="2" t="s">
        <v>94</v>
      </c>
      <c r="E26" s="31" t="s">
        <v>92</v>
      </c>
      <c r="K26" s="19" t="s">
        <v>92</v>
      </c>
      <c r="L26" s="47" t="s">
        <v>92</v>
      </c>
      <c r="M26" s="48"/>
      <c r="N26" s="47"/>
      <c r="O26" s="2" t="s">
        <v>92</v>
      </c>
      <c r="P26" s="2"/>
      <c r="Q26" s="2" t="s">
        <v>92</v>
      </c>
      <c r="R26" s="2" t="s">
        <v>92</v>
      </c>
      <c r="S26" s="2" t="s">
        <v>92</v>
      </c>
      <c r="T26" s="21" t="s">
        <v>92</v>
      </c>
      <c r="V26" s="21" t="s">
        <v>73</v>
      </c>
      <c r="W26" s="48"/>
      <c r="Y26" s="48" t="s">
        <v>92</v>
      </c>
      <c r="Z26" s="2" t="s">
        <v>92</v>
      </c>
      <c r="AA26" s="2" t="s">
        <v>92</v>
      </c>
      <c r="AB26" s="2" t="s">
        <v>92</v>
      </c>
      <c r="AC26" s="23" t="s">
        <v>92</v>
      </c>
      <c r="AD26" s="24">
        <f>IFERROR(AE26/AB26,0)</f>
        <v>0</v>
      </c>
      <c r="AE26" s="72" t="s">
        <v>92</v>
      </c>
      <c r="AF26" s="73"/>
      <c r="AG26" s="72"/>
      <c r="AH26" s="73"/>
      <c r="AI26" s="20"/>
      <c r="AJ26" s="20" t="s">
        <v>92</v>
      </c>
      <c r="AK26" s="48" t="s">
        <v>92</v>
      </c>
      <c r="AN26" s="47" t="s">
        <v>95</v>
      </c>
    </row>
    <row r="27" ht="21.6" customHeight="1" spans="13:39">
      <c r="M27" s="49"/>
      <c r="N27" s="50"/>
      <c r="O27" s="51"/>
      <c r="R27" s="49"/>
      <c r="S27" s="49"/>
      <c r="T27" s="49"/>
      <c r="V27" s="60"/>
      <c r="W27" s="50"/>
      <c r="X27" s="59"/>
      <c r="AC27" s="69"/>
      <c r="AE27" s="72"/>
      <c r="AF27" s="73"/>
      <c r="AG27" s="72"/>
      <c r="AH27" s="79"/>
      <c r="AI27" s="18"/>
      <c r="AK27" s="48"/>
      <c r="AL27" s="82"/>
      <c r="AM27" s="49"/>
    </row>
    <row r="28" spans="48:48">
      <c r="AV28" s="75"/>
    </row>
    <row r="29" spans="49:49">
      <c r="AW29" s="75"/>
    </row>
    <row r="30" spans="50:50">
      <c r="AX30" s="75"/>
    </row>
    <row r="31" spans="51:51">
      <c r="AY31" s="75"/>
    </row>
    <row r="32" spans="52:52">
      <c r="AZ32" s="75"/>
    </row>
  </sheetData>
  <sortState ref="A24:AX24">
    <sortCondition ref="M24"/>
  </sortState>
  <mergeCells count="1">
    <mergeCell ref="K21:AR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zoomScale="70" zoomScaleNormal="70" topLeftCell="C2" workbookViewId="0">
      <selection activeCell="P3" sqref="P3"/>
    </sheetView>
  </sheetViews>
  <sheetFormatPr defaultColWidth="9" defaultRowHeight="15"/>
  <cols>
    <col min="1" max="1" width="9.28571428571429" hidden="1" customWidth="1"/>
    <col min="2" max="2" width="11.7142857142857" customWidth="1"/>
    <col min="3" max="3" width="145" customWidth="1"/>
    <col min="4" max="4" width="15.5714285714286" customWidth="1"/>
    <col min="5" max="5" width="14.7142857142857" customWidth="1"/>
    <col min="6" max="6" width="15.4285714285714" customWidth="1"/>
    <col min="7" max="7" width="25.2857142857143" customWidth="1"/>
    <col min="8" max="8" width="13.5714285714286" customWidth="1"/>
    <col min="9" max="9" width="19.2857142857143" customWidth="1"/>
    <col min="10" max="10" width="13.7142857142857" customWidth="1"/>
    <col min="11" max="11" width="14.2857142857143" customWidth="1"/>
    <col min="12" max="12" width="11.4285714285714" customWidth="1"/>
    <col min="13" max="13" width="11.7142857142857" customWidth="1"/>
    <col min="14" max="14" width="15" customWidth="1"/>
    <col min="15" max="15" width="12.5714285714286" customWidth="1"/>
    <col min="16" max="16" width="9.71428571428571" customWidth="1"/>
    <col min="17" max="17" width="8" customWidth="1"/>
    <col min="18" max="18" width="9.71428571428571" customWidth="1"/>
    <col min="19" max="19" width="12.2857142857143" customWidth="1"/>
  </cols>
  <sheetData>
    <row r="1" hidden="1" spans="1:1">
      <c r="A1" t="s">
        <v>96</v>
      </c>
    </row>
    <row r="2" spans="2:19">
      <c r="B2" s="3" t="s">
        <v>39</v>
      </c>
      <c r="C2" s="3" t="s">
        <v>40</v>
      </c>
      <c r="D2" s="3" t="s">
        <v>41</v>
      </c>
      <c r="E2" s="3" t="s">
        <v>44</v>
      </c>
      <c r="F2" s="3" t="s">
        <v>52</v>
      </c>
      <c r="G2" s="3" t="s">
        <v>42</v>
      </c>
      <c r="H2" s="3" t="s">
        <v>46</v>
      </c>
      <c r="I2" s="3" t="s">
        <v>97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45</v>
      </c>
      <c r="P2" s="10" t="s">
        <v>47</v>
      </c>
      <c r="Q2" s="3" t="s">
        <v>98</v>
      </c>
      <c r="R2" s="10" t="s">
        <v>55</v>
      </c>
      <c r="S2" s="12" t="s">
        <v>56</v>
      </c>
    </row>
    <row r="3" spans="2:19">
      <c r="B3" s="4" t="s">
        <v>99</v>
      </c>
      <c r="C3" s="5" t="s">
        <v>100</v>
      </c>
      <c r="D3" s="4" t="s">
        <v>14</v>
      </c>
      <c r="E3" s="4" t="s">
        <v>101</v>
      </c>
      <c r="F3" s="4" t="s">
        <v>102</v>
      </c>
      <c r="G3" s="4" t="s">
        <v>103</v>
      </c>
      <c r="H3" s="4" t="s">
        <v>104</v>
      </c>
      <c r="I3" s="4" t="s">
        <v>105</v>
      </c>
      <c r="J3" s="4" t="s">
        <v>106</v>
      </c>
      <c r="K3" s="4" t="s">
        <v>107</v>
      </c>
      <c r="L3" s="4" t="s">
        <v>108</v>
      </c>
      <c r="M3" s="4" t="s">
        <v>109</v>
      </c>
      <c r="N3" s="4" t="s">
        <v>110</v>
      </c>
      <c r="O3" s="4" t="s">
        <v>111</v>
      </c>
      <c r="P3" s="5" t="s">
        <v>112</v>
      </c>
      <c r="Q3" s="4" t="s">
        <v>113</v>
      </c>
      <c r="R3" s="13" t="e">
        <v>#VALUE!</v>
      </c>
      <c r="S3" s="13" t="s">
        <v>114</v>
      </c>
    </row>
    <row r="4" spans="2:19">
      <c r="B4" s="6" t="s">
        <v>39</v>
      </c>
      <c r="C4" s="6" t="s">
        <v>40</v>
      </c>
      <c r="D4" s="7" t="s">
        <v>41</v>
      </c>
      <c r="E4" s="6" t="s">
        <v>44</v>
      </c>
      <c r="F4" s="8" t="s">
        <v>52</v>
      </c>
      <c r="G4" s="8" t="s">
        <v>42</v>
      </c>
      <c r="H4" s="8" t="s">
        <v>46</v>
      </c>
      <c r="I4" s="6" t="s">
        <v>97</v>
      </c>
      <c r="J4" s="11" t="s">
        <v>50</v>
      </c>
      <c r="K4" s="11" t="s">
        <v>51</v>
      </c>
      <c r="L4" s="8" t="s">
        <v>52</v>
      </c>
      <c r="M4" s="8" t="s">
        <v>53</v>
      </c>
      <c r="N4" s="8" t="s">
        <v>54</v>
      </c>
      <c r="O4" s="8" t="s">
        <v>45</v>
      </c>
      <c r="P4" s="8" t="s">
        <v>47</v>
      </c>
      <c r="Q4" s="8" t="s">
        <v>98</v>
      </c>
      <c r="R4" s="13"/>
      <c r="S4" s="13"/>
    </row>
    <row r="5" ht="195" spans="2:3">
      <c r="B5" t="s">
        <v>115</v>
      </c>
      <c r="C5" s="9" t="s">
        <v>116</v>
      </c>
    </row>
    <row r="7" ht="195" spans="3:3">
      <c r="C7" s="9" t="s">
        <v>117</v>
      </c>
    </row>
    <row r="9" ht="195" spans="3:3">
      <c r="C9" s="9" t="s">
        <v>118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opLeftCell="B2" workbookViewId="0">
      <selection activeCell="D16" sqref="D16"/>
    </sheetView>
  </sheetViews>
  <sheetFormatPr defaultColWidth="9" defaultRowHeight="15" outlineLevelCol="2"/>
  <cols>
    <col min="1" max="1" width="8.85714285714286" hidden="1" customWidth="1"/>
  </cols>
  <sheetData>
    <row r="1" hidden="1" spans="1:1">
      <c r="A1" t="s">
        <v>96</v>
      </c>
    </row>
    <row r="6" ht="21" spans="2:3">
      <c r="B6" s="1" t="s">
        <v>119</v>
      </c>
      <c r="C6" s="1"/>
    </row>
    <row r="7" spans="2:2">
      <c r="B7" s="83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2:2">
      <c r="B8" s="2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2:2">
      <c r="B9" s="2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5" outlineLevelCol="4"/>
  <sheetData>
    <row r="1" spans="1:4">
      <c r="A1" s="84" t="s">
        <v>120</v>
      </c>
      <c r="B1" s="84" t="s">
        <v>1</v>
      </c>
      <c r="C1" s="84" t="s">
        <v>2</v>
      </c>
      <c r="D1" s="84" t="s">
        <v>3</v>
      </c>
    </row>
    <row r="2" spans="2:3">
      <c r="B2" s="84" t="s">
        <v>4</v>
      </c>
      <c r="C2" s="84" t="s">
        <v>5</v>
      </c>
    </row>
    <row r="3" spans="1:3">
      <c r="A3" s="84" t="s">
        <v>6</v>
      </c>
      <c r="B3" s="84" t="s">
        <v>7</v>
      </c>
      <c r="C3" s="84" t="s">
        <v>121</v>
      </c>
    </row>
    <row r="4" spans="1:3">
      <c r="A4" s="84" t="s">
        <v>6</v>
      </c>
      <c r="B4" s="84" t="s">
        <v>8</v>
      </c>
      <c r="C4" s="84" t="s">
        <v>122</v>
      </c>
    </row>
    <row r="5" spans="1:5">
      <c r="A5" s="84" t="s">
        <v>6</v>
      </c>
      <c r="B5" s="84" t="s">
        <v>9</v>
      </c>
      <c r="C5" s="84" t="s">
        <v>123</v>
      </c>
      <c r="D5" s="84" t="s">
        <v>124</v>
      </c>
      <c r="E5" s="84" t="s">
        <v>10</v>
      </c>
    </row>
    <row r="8" spans="1:3">
      <c r="A8" s="84" t="s">
        <v>11</v>
      </c>
      <c r="C8" s="84" t="s">
        <v>125</v>
      </c>
    </row>
    <row r="9" spans="1:3">
      <c r="A9" s="84" t="s">
        <v>12</v>
      </c>
      <c r="C9" s="84" t="s">
        <v>126</v>
      </c>
    </row>
    <row r="10" spans="2:3">
      <c r="B10" s="84" t="s">
        <v>13</v>
      </c>
      <c r="C10" s="84" t="s">
        <v>127</v>
      </c>
    </row>
    <row r="11" spans="2:3">
      <c r="B11" s="84" t="s">
        <v>14</v>
      </c>
      <c r="C11" s="84" t="s">
        <v>127</v>
      </c>
    </row>
    <row r="12" spans="2:3">
      <c r="B12" s="84" t="s">
        <v>15</v>
      </c>
      <c r="C12" s="84" t="s">
        <v>128</v>
      </c>
    </row>
    <row r="13" spans="2:4">
      <c r="B13" s="84" t="s">
        <v>16</v>
      </c>
      <c r="C13" s="84" t="s">
        <v>129</v>
      </c>
      <c r="D13" s="84" t="s">
        <v>130</v>
      </c>
    </row>
    <row r="14" spans="4:4">
      <c r="D14" s="84" t="s">
        <v>131</v>
      </c>
    </row>
    <row r="15" spans="4:4">
      <c r="D15" s="84" t="s">
        <v>132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5" outlineLevelCol="4"/>
  <sheetData>
    <row r="1" spans="1:4">
      <c r="A1" s="84" t="s">
        <v>120</v>
      </c>
      <c r="B1" s="84" t="s">
        <v>1</v>
      </c>
      <c r="C1" s="84" t="s">
        <v>2</v>
      </c>
      <c r="D1" s="84" t="s">
        <v>3</v>
      </c>
    </row>
    <row r="2" spans="2:3">
      <c r="B2" s="84" t="s">
        <v>4</v>
      </c>
      <c r="C2" s="84" t="s">
        <v>5</v>
      </c>
    </row>
    <row r="3" spans="1:3">
      <c r="A3" s="84" t="s">
        <v>6</v>
      </c>
      <c r="B3" s="84" t="s">
        <v>7</v>
      </c>
      <c r="C3" s="84" t="s">
        <v>121</v>
      </c>
    </row>
    <row r="4" spans="1:3">
      <c r="A4" s="84" t="s">
        <v>6</v>
      </c>
      <c r="B4" s="84" t="s">
        <v>8</v>
      </c>
      <c r="C4" s="84" t="s">
        <v>122</v>
      </c>
    </row>
    <row r="5" spans="1:5">
      <c r="A5" s="84" t="s">
        <v>6</v>
      </c>
      <c r="B5" s="84" t="s">
        <v>9</v>
      </c>
      <c r="C5" s="84" t="s">
        <v>123</v>
      </c>
      <c r="D5" s="84" t="s">
        <v>124</v>
      </c>
      <c r="E5" s="84" t="s">
        <v>10</v>
      </c>
    </row>
    <row r="8" spans="1:3">
      <c r="A8" s="84" t="s">
        <v>11</v>
      </c>
      <c r="C8" s="84" t="s">
        <v>125</v>
      </c>
    </row>
    <row r="9" spans="1:3">
      <c r="A9" s="84" t="s">
        <v>12</v>
      </c>
      <c r="C9" s="84" t="s">
        <v>126</v>
      </c>
    </row>
    <row r="10" spans="2:3">
      <c r="B10" s="84" t="s">
        <v>13</v>
      </c>
      <c r="C10" s="84" t="s">
        <v>127</v>
      </c>
    </row>
    <row r="11" spans="2:3">
      <c r="B11" s="84" t="s">
        <v>14</v>
      </c>
      <c r="C11" s="84" t="s">
        <v>127</v>
      </c>
    </row>
    <row r="12" spans="2:3">
      <c r="B12" s="84" t="s">
        <v>15</v>
      </c>
      <c r="C12" s="84" t="s">
        <v>128</v>
      </c>
    </row>
    <row r="13" spans="2:4">
      <c r="B13" s="84" t="s">
        <v>16</v>
      </c>
      <c r="C13" s="84" t="s">
        <v>129</v>
      </c>
      <c r="D13" s="84" t="s">
        <v>130</v>
      </c>
    </row>
    <row r="14" spans="4:4">
      <c r="D14" s="84" t="s">
        <v>131</v>
      </c>
    </row>
    <row r="15" spans="4:4">
      <c r="D15" s="84" t="s">
        <v>132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workbookViewId="0">
      <selection activeCell="A1" sqref="A1"/>
    </sheetView>
  </sheetViews>
  <sheetFormatPr defaultColWidth="9" defaultRowHeight="15"/>
  <sheetData>
    <row r="1" spans="1:46">
      <c r="A1" s="84" t="s">
        <v>133</v>
      </c>
      <c r="B1" s="84" t="s">
        <v>18</v>
      </c>
      <c r="C1" s="84" t="s">
        <v>19</v>
      </c>
      <c r="D1" s="84" t="s">
        <v>19</v>
      </c>
      <c r="E1" s="84" t="s">
        <v>19</v>
      </c>
      <c r="F1" s="84" t="s">
        <v>19</v>
      </c>
      <c r="G1" s="84" t="s">
        <v>19</v>
      </c>
      <c r="H1" s="84" t="s">
        <v>19</v>
      </c>
      <c r="I1" s="84" t="s">
        <v>19</v>
      </c>
      <c r="J1" s="84" t="s">
        <v>20</v>
      </c>
      <c r="K1" s="84" t="s">
        <v>21</v>
      </c>
      <c r="L1" s="84" t="s">
        <v>21</v>
      </c>
      <c r="O1" s="84" t="s">
        <v>21</v>
      </c>
      <c r="Q1" s="84" t="s">
        <v>21</v>
      </c>
      <c r="R1" s="84" t="s">
        <v>21</v>
      </c>
      <c r="S1" s="84" t="s">
        <v>21</v>
      </c>
      <c r="T1" s="84" t="s">
        <v>21</v>
      </c>
      <c r="V1" s="84" t="s">
        <v>21</v>
      </c>
      <c r="Y1" s="84" t="s">
        <v>19</v>
      </c>
      <c r="Z1" s="84" t="s">
        <v>19</v>
      </c>
      <c r="AA1" s="84" t="s">
        <v>21</v>
      </c>
      <c r="AB1" s="84" t="s">
        <v>21</v>
      </c>
      <c r="AC1" s="84" t="s">
        <v>21</v>
      </c>
      <c r="AJ1" s="84" t="s">
        <v>21</v>
      </c>
      <c r="AK1" s="84" t="s">
        <v>21</v>
      </c>
      <c r="AR1" s="84" t="s">
        <v>19</v>
      </c>
      <c r="AS1" s="84" t="s">
        <v>19</v>
      </c>
      <c r="AT1" s="84" t="s">
        <v>19</v>
      </c>
    </row>
    <row r="2" spans="1:5">
      <c r="A2" s="84" t="s">
        <v>19</v>
      </c>
      <c r="D2" s="84" t="s">
        <v>4</v>
      </c>
      <c r="E2" s="84" t="s">
        <v>134</v>
      </c>
    </row>
    <row r="3" spans="1:9">
      <c r="A3" s="84" t="s">
        <v>19</v>
      </c>
      <c r="D3" s="84" t="s">
        <v>22</v>
      </c>
      <c r="E3" s="84" t="s">
        <v>23</v>
      </c>
      <c r="F3" s="84" t="s">
        <v>24</v>
      </c>
      <c r="G3" s="84" t="s">
        <v>25</v>
      </c>
      <c r="H3" s="84" t="s">
        <v>26</v>
      </c>
      <c r="I3" s="84" t="s">
        <v>27</v>
      </c>
    </row>
    <row r="4" spans="1:8">
      <c r="A4" s="84" t="s">
        <v>19</v>
      </c>
      <c r="C4" s="84" t="s">
        <v>28</v>
      </c>
      <c r="D4" s="84" t="s">
        <v>135</v>
      </c>
      <c r="E4" s="84" t="s">
        <v>136</v>
      </c>
      <c r="F4" s="84" t="s">
        <v>29</v>
      </c>
      <c r="G4" s="84" t="s">
        <v>30</v>
      </c>
      <c r="H4" s="84" t="s">
        <v>137</v>
      </c>
    </row>
    <row r="5" spans="1:9">
      <c r="A5" s="84" t="s">
        <v>19</v>
      </c>
      <c r="C5" s="84" t="s">
        <v>31</v>
      </c>
      <c r="D5" s="84" t="s">
        <v>138</v>
      </c>
      <c r="E5" s="84" t="s">
        <v>139</v>
      </c>
      <c r="F5" s="84" t="s">
        <v>29</v>
      </c>
      <c r="G5" s="84" t="s">
        <v>30</v>
      </c>
      <c r="H5" s="84" t="s">
        <v>137</v>
      </c>
      <c r="I5" s="84" t="s">
        <v>140</v>
      </c>
    </row>
    <row r="6" spans="1:9">
      <c r="A6" s="84" t="s">
        <v>19</v>
      </c>
      <c r="C6" s="84" t="s">
        <v>32</v>
      </c>
      <c r="D6" s="84" t="s">
        <v>141</v>
      </c>
      <c r="E6" s="84" t="s">
        <v>142</v>
      </c>
      <c r="F6" s="84" t="s">
        <v>29</v>
      </c>
      <c r="G6" s="84" t="s">
        <v>30</v>
      </c>
      <c r="H6" s="84" t="s">
        <v>137</v>
      </c>
      <c r="I6" s="84" t="s">
        <v>143</v>
      </c>
    </row>
    <row r="7" spans="1:1">
      <c r="A7" s="84" t="s">
        <v>19</v>
      </c>
    </row>
    <row r="8" spans="1:1">
      <c r="A8" s="84" t="s">
        <v>19</v>
      </c>
    </row>
    <row r="9" spans="1:1">
      <c r="A9" s="84" t="s">
        <v>19</v>
      </c>
    </row>
    <row r="10" spans="1:1">
      <c r="A10" s="84" t="s">
        <v>19</v>
      </c>
    </row>
    <row r="11" spans="1:5">
      <c r="A11" s="84" t="s">
        <v>19</v>
      </c>
      <c r="C11" s="84" t="s">
        <v>33</v>
      </c>
      <c r="E11" s="84" t="s">
        <v>144</v>
      </c>
    </row>
    <row r="12" spans="1:5">
      <c r="A12" s="84" t="s">
        <v>19</v>
      </c>
      <c r="C12" s="84" t="s">
        <v>34</v>
      </c>
      <c r="E12" s="84" t="s">
        <v>145</v>
      </c>
    </row>
    <row r="13" spans="1:5">
      <c r="A13" s="84" t="s">
        <v>19</v>
      </c>
      <c r="C13" s="84" t="s">
        <v>13</v>
      </c>
      <c r="E13" s="84" t="s">
        <v>146</v>
      </c>
    </row>
    <row r="14" spans="1:5">
      <c r="A14" s="84" t="s">
        <v>19</v>
      </c>
      <c r="C14" s="84" t="s">
        <v>14</v>
      </c>
      <c r="E14" s="84" t="s">
        <v>147</v>
      </c>
    </row>
    <row r="15" spans="1:5">
      <c r="A15" s="84" t="s">
        <v>19</v>
      </c>
      <c r="C15" s="84" t="s">
        <v>15</v>
      </c>
      <c r="E15" s="84" t="s">
        <v>148</v>
      </c>
    </row>
    <row r="16" spans="1:5">
      <c r="A16" s="84" t="s">
        <v>19</v>
      </c>
      <c r="C16" s="84" t="s">
        <v>16</v>
      </c>
      <c r="E16" s="84" t="s">
        <v>149</v>
      </c>
    </row>
    <row r="17" spans="1:1">
      <c r="A17" s="84" t="s">
        <v>19</v>
      </c>
    </row>
    <row r="18" spans="1:1">
      <c r="A18" s="84" t="s">
        <v>19</v>
      </c>
    </row>
    <row r="21" spans="11:11">
      <c r="K21" s="84" t="s">
        <v>35</v>
      </c>
    </row>
    <row r="23" spans="5:43">
      <c r="E23" s="84" t="s">
        <v>36</v>
      </c>
      <c r="K23" s="84" t="s">
        <v>37</v>
      </c>
      <c r="L23" s="84" t="s">
        <v>38</v>
      </c>
      <c r="M23" s="84" t="s">
        <v>39</v>
      </c>
      <c r="N23" s="84" t="s">
        <v>40</v>
      </c>
      <c r="O23" s="84" t="s">
        <v>41</v>
      </c>
      <c r="P23" s="84" t="s">
        <v>42</v>
      </c>
      <c r="Q23" s="84" t="s">
        <v>43</v>
      </c>
      <c r="R23" s="84" t="s">
        <v>44</v>
      </c>
      <c r="S23" s="84" t="s">
        <v>45</v>
      </c>
      <c r="T23" s="84" t="s">
        <v>46</v>
      </c>
      <c r="U23" s="84" t="s">
        <v>47</v>
      </c>
      <c r="V23" s="84" t="s">
        <v>47</v>
      </c>
      <c r="W23" s="84" t="s">
        <v>48</v>
      </c>
      <c r="X23" s="84" t="s">
        <v>49</v>
      </c>
      <c r="Y23" s="84" t="s">
        <v>50</v>
      </c>
      <c r="Z23" s="84" t="s">
        <v>51</v>
      </c>
      <c r="AA23" s="84" t="s">
        <v>52</v>
      </c>
      <c r="AB23" s="84" t="s">
        <v>53</v>
      </c>
      <c r="AC23" s="84" t="s">
        <v>54</v>
      </c>
      <c r="AD23" s="84" t="s">
        <v>55</v>
      </c>
      <c r="AE23" s="84" t="s">
        <v>56</v>
      </c>
      <c r="AF23" s="84" t="s">
        <v>57</v>
      </c>
      <c r="AG23" s="84" t="s">
        <v>58</v>
      </c>
      <c r="AH23" s="84" t="s">
        <v>59</v>
      </c>
      <c r="AI23" s="84" t="s">
        <v>60</v>
      </c>
      <c r="AJ23" s="84" t="s">
        <v>61</v>
      </c>
      <c r="AK23" s="84" t="s">
        <v>62</v>
      </c>
      <c r="AL23" s="84" t="s">
        <v>63</v>
      </c>
      <c r="AM23" s="84" t="s">
        <v>64</v>
      </c>
      <c r="AN23" s="84" t="s">
        <v>65</v>
      </c>
      <c r="AO23" s="84" t="s">
        <v>66</v>
      </c>
      <c r="AP23" s="84" t="s">
        <v>67</v>
      </c>
      <c r="AQ23" s="84" t="s">
        <v>68</v>
      </c>
    </row>
    <row r="24" spans="2:43">
      <c r="B24" s="84" t="s">
        <v>150</v>
      </c>
      <c r="C24" s="84" t="s">
        <v>69</v>
      </c>
      <c r="E24" s="84" t="s">
        <v>151</v>
      </c>
      <c r="K24" s="84" t="s">
        <v>152</v>
      </c>
      <c r="L24" s="84" t="s">
        <v>153</v>
      </c>
      <c r="M24" s="84" t="s">
        <v>154</v>
      </c>
      <c r="N24" s="84" t="s">
        <v>155</v>
      </c>
      <c r="O24" s="84" t="s">
        <v>156</v>
      </c>
      <c r="P24" s="84" t="s">
        <v>157</v>
      </c>
      <c r="Q24" s="84" t="s">
        <v>73</v>
      </c>
      <c r="R24" s="84" t="s">
        <v>158</v>
      </c>
      <c r="S24" s="84" t="s">
        <v>159</v>
      </c>
      <c r="T24" s="84" t="s">
        <v>160</v>
      </c>
      <c r="U24" s="84" t="s">
        <v>161</v>
      </c>
      <c r="V24" s="84" t="s">
        <v>162</v>
      </c>
      <c r="W24" s="84" t="s">
        <v>163</v>
      </c>
      <c r="X24" s="84" t="s">
        <v>164</v>
      </c>
      <c r="Y24" s="84" t="s">
        <v>165</v>
      </c>
      <c r="Z24" s="84" t="s">
        <v>166</v>
      </c>
      <c r="AA24" s="84" t="s">
        <v>167</v>
      </c>
      <c r="AB24" s="84" t="s">
        <v>168</v>
      </c>
      <c r="AC24" s="84" t="s">
        <v>169</v>
      </c>
      <c r="AD24" s="84" t="s">
        <v>170</v>
      </c>
      <c r="AE24" s="84" t="s">
        <v>171</v>
      </c>
      <c r="AF24" s="84" t="s">
        <v>172</v>
      </c>
      <c r="AG24" s="84" t="s">
        <v>171</v>
      </c>
      <c r="AH24" s="84" t="s">
        <v>83</v>
      </c>
      <c r="AI24" s="84" t="s">
        <v>173</v>
      </c>
      <c r="AJ24" s="84" t="s">
        <v>73</v>
      </c>
      <c r="AK24" s="84" t="s">
        <v>86</v>
      </c>
      <c r="AL24" s="84" t="s">
        <v>165</v>
      </c>
      <c r="AM24" s="84" t="s">
        <v>166</v>
      </c>
      <c r="AN24" s="84" t="s">
        <v>174</v>
      </c>
      <c r="AO24" s="84" t="s">
        <v>175</v>
      </c>
      <c r="AP24" s="84" t="s">
        <v>176</v>
      </c>
      <c r="AQ24" s="84" t="s">
        <v>177</v>
      </c>
    </row>
    <row r="25" spans="2:37">
      <c r="B25" s="84" t="s">
        <v>178</v>
      </c>
      <c r="C25" s="84" t="s">
        <v>91</v>
      </c>
      <c r="E25" s="84" t="s">
        <v>179</v>
      </c>
      <c r="K25" s="84" t="s">
        <v>180</v>
      </c>
      <c r="L25" s="84" t="s">
        <v>181</v>
      </c>
      <c r="O25" s="84" t="s">
        <v>182</v>
      </c>
      <c r="Q25" s="84" t="s">
        <v>183</v>
      </c>
      <c r="R25" s="84" t="s">
        <v>184</v>
      </c>
      <c r="S25" s="84" t="s">
        <v>185</v>
      </c>
      <c r="T25" s="84" t="s">
        <v>186</v>
      </c>
      <c r="V25" s="84" t="s">
        <v>73</v>
      </c>
      <c r="Y25" s="84" t="s">
        <v>185</v>
      </c>
      <c r="Z25" s="84" t="s">
        <v>187</v>
      </c>
      <c r="AA25" s="84" t="s">
        <v>188</v>
      </c>
      <c r="AB25" s="84" t="s">
        <v>189</v>
      </c>
      <c r="AC25" s="84" t="s">
        <v>190</v>
      </c>
      <c r="AD25" s="84" t="s">
        <v>191</v>
      </c>
      <c r="AE25" s="84" t="s">
        <v>192</v>
      </c>
      <c r="AI25" s="84" t="s">
        <v>193</v>
      </c>
      <c r="AJ25" s="84" t="s">
        <v>194</v>
      </c>
      <c r="AK25" s="84" t="s">
        <v>195</v>
      </c>
    </row>
    <row r="26" spans="2:37">
      <c r="B26" s="84" t="s">
        <v>196</v>
      </c>
      <c r="C26" s="84" t="s">
        <v>94</v>
      </c>
      <c r="E26" s="84" t="s">
        <v>197</v>
      </c>
      <c r="K26" s="84" t="s">
        <v>198</v>
      </c>
      <c r="L26" s="84" t="s">
        <v>199</v>
      </c>
      <c r="O26" s="84" t="s">
        <v>200</v>
      </c>
      <c r="Q26" s="84" t="s">
        <v>201</v>
      </c>
      <c r="R26" s="84" t="s">
        <v>202</v>
      </c>
      <c r="S26" s="84" t="s">
        <v>203</v>
      </c>
      <c r="T26" s="84" t="s">
        <v>204</v>
      </c>
      <c r="V26" s="84" t="s">
        <v>73</v>
      </c>
      <c r="Y26" s="84" t="s">
        <v>203</v>
      </c>
      <c r="Z26" s="84" t="s">
        <v>205</v>
      </c>
      <c r="AA26" s="84" t="s">
        <v>206</v>
      </c>
      <c r="AB26" s="84" t="s">
        <v>207</v>
      </c>
      <c r="AC26" s="84" t="s">
        <v>208</v>
      </c>
      <c r="AD26" s="84" t="s">
        <v>209</v>
      </c>
      <c r="AE26" s="84" t="s">
        <v>210</v>
      </c>
      <c r="AJ26" s="84" t="s">
        <v>211</v>
      </c>
      <c r="AK26" s="84" t="s">
        <v>212</v>
      </c>
    </row>
    <row r="28" spans="30:31">
      <c r="AD28" s="84" t="s">
        <v>213</v>
      </c>
      <c r="AE28" s="84" t="s">
        <v>214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workbookViewId="0">
      <selection activeCell="A1" sqref="A1"/>
    </sheetView>
  </sheetViews>
  <sheetFormatPr defaultColWidth="9" defaultRowHeight="15"/>
  <sheetData>
    <row r="1" spans="1:46">
      <c r="A1" s="84" t="s">
        <v>133</v>
      </c>
      <c r="B1" s="84" t="s">
        <v>18</v>
      </c>
      <c r="C1" s="84" t="s">
        <v>19</v>
      </c>
      <c r="D1" s="84" t="s">
        <v>19</v>
      </c>
      <c r="E1" s="84" t="s">
        <v>19</v>
      </c>
      <c r="F1" s="84" t="s">
        <v>19</v>
      </c>
      <c r="G1" s="84" t="s">
        <v>19</v>
      </c>
      <c r="H1" s="84" t="s">
        <v>19</v>
      </c>
      <c r="I1" s="84" t="s">
        <v>19</v>
      </c>
      <c r="J1" s="84" t="s">
        <v>20</v>
      </c>
      <c r="K1" s="84" t="s">
        <v>21</v>
      </c>
      <c r="L1" s="84" t="s">
        <v>21</v>
      </c>
      <c r="O1" s="84" t="s">
        <v>21</v>
      </c>
      <c r="Q1" s="84" t="s">
        <v>21</v>
      </c>
      <c r="R1" s="84" t="s">
        <v>21</v>
      </c>
      <c r="S1" s="84" t="s">
        <v>21</v>
      </c>
      <c r="T1" s="84" t="s">
        <v>21</v>
      </c>
      <c r="V1" s="84" t="s">
        <v>21</v>
      </c>
      <c r="Y1" s="84" t="s">
        <v>19</v>
      </c>
      <c r="Z1" s="84" t="s">
        <v>19</v>
      </c>
      <c r="AA1" s="84" t="s">
        <v>21</v>
      </c>
      <c r="AB1" s="84" t="s">
        <v>21</v>
      </c>
      <c r="AC1" s="84" t="s">
        <v>21</v>
      </c>
      <c r="AJ1" s="84" t="s">
        <v>21</v>
      </c>
      <c r="AK1" s="84" t="s">
        <v>21</v>
      </c>
      <c r="AR1" s="84" t="s">
        <v>19</v>
      </c>
      <c r="AS1" s="84" t="s">
        <v>19</v>
      </c>
      <c r="AT1" s="84" t="s">
        <v>19</v>
      </c>
    </row>
    <row r="2" spans="1:5">
      <c r="A2" s="84" t="s">
        <v>19</v>
      </c>
      <c r="D2" s="84" t="s">
        <v>4</v>
      </c>
      <c r="E2" s="84" t="s">
        <v>134</v>
      </c>
    </row>
    <row r="3" spans="1:9">
      <c r="A3" s="84" t="s">
        <v>19</v>
      </c>
      <c r="D3" s="84" t="s">
        <v>22</v>
      </c>
      <c r="E3" s="84" t="s">
        <v>23</v>
      </c>
      <c r="F3" s="84" t="s">
        <v>24</v>
      </c>
      <c r="G3" s="84" t="s">
        <v>25</v>
      </c>
      <c r="H3" s="84" t="s">
        <v>26</v>
      </c>
      <c r="I3" s="84" t="s">
        <v>27</v>
      </c>
    </row>
    <row r="4" spans="1:8">
      <c r="A4" s="84" t="s">
        <v>19</v>
      </c>
      <c r="C4" s="84" t="s">
        <v>28</v>
      </c>
      <c r="D4" s="84" t="s">
        <v>135</v>
      </c>
      <c r="E4" s="84" t="s">
        <v>136</v>
      </c>
      <c r="F4" s="84" t="s">
        <v>29</v>
      </c>
      <c r="G4" s="84" t="s">
        <v>30</v>
      </c>
      <c r="H4" s="84" t="s">
        <v>137</v>
      </c>
    </row>
    <row r="5" spans="1:9">
      <c r="A5" s="84" t="s">
        <v>19</v>
      </c>
      <c r="C5" s="84" t="s">
        <v>31</v>
      </c>
      <c r="D5" s="84" t="s">
        <v>138</v>
      </c>
      <c r="E5" s="84" t="s">
        <v>139</v>
      </c>
      <c r="F5" s="84" t="s">
        <v>29</v>
      </c>
      <c r="G5" s="84" t="s">
        <v>30</v>
      </c>
      <c r="H5" s="84" t="s">
        <v>137</v>
      </c>
      <c r="I5" s="84" t="s">
        <v>140</v>
      </c>
    </row>
    <row r="6" spans="1:9">
      <c r="A6" s="84" t="s">
        <v>19</v>
      </c>
      <c r="C6" s="84" t="s">
        <v>32</v>
      </c>
      <c r="D6" s="84" t="s">
        <v>141</v>
      </c>
      <c r="E6" s="84" t="s">
        <v>142</v>
      </c>
      <c r="F6" s="84" t="s">
        <v>29</v>
      </c>
      <c r="G6" s="84" t="s">
        <v>30</v>
      </c>
      <c r="H6" s="84" t="s">
        <v>137</v>
      </c>
      <c r="I6" s="84" t="s">
        <v>143</v>
      </c>
    </row>
    <row r="7" spans="1:1">
      <c r="A7" s="84" t="s">
        <v>19</v>
      </c>
    </row>
    <row r="8" spans="1:1">
      <c r="A8" s="84" t="s">
        <v>19</v>
      </c>
    </row>
    <row r="9" spans="1:1">
      <c r="A9" s="84" t="s">
        <v>19</v>
      </c>
    </row>
    <row r="10" spans="1:1">
      <c r="A10" s="84" t="s">
        <v>19</v>
      </c>
    </row>
    <row r="11" spans="1:5">
      <c r="A11" s="84" t="s">
        <v>19</v>
      </c>
      <c r="C11" s="84" t="s">
        <v>33</v>
      </c>
      <c r="E11" s="84" t="s">
        <v>144</v>
      </c>
    </row>
    <row r="12" spans="1:5">
      <c r="A12" s="84" t="s">
        <v>19</v>
      </c>
      <c r="C12" s="84" t="s">
        <v>34</v>
      </c>
      <c r="E12" s="84" t="s">
        <v>145</v>
      </c>
    </row>
    <row r="13" spans="1:5">
      <c r="A13" s="84" t="s">
        <v>19</v>
      </c>
      <c r="C13" s="84" t="s">
        <v>13</v>
      </c>
      <c r="E13" s="84" t="s">
        <v>146</v>
      </c>
    </row>
    <row r="14" spans="1:5">
      <c r="A14" s="84" t="s">
        <v>19</v>
      </c>
      <c r="C14" s="84" t="s">
        <v>14</v>
      </c>
      <c r="E14" s="84" t="s">
        <v>147</v>
      </c>
    </row>
    <row r="15" spans="1:5">
      <c r="A15" s="84" t="s">
        <v>19</v>
      </c>
      <c r="C15" s="84" t="s">
        <v>15</v>
      </c>
      <c r="E15" s="84" t="s">
        <v>148</v>
      </c>
    </row>
    <row r="16" spans="1:5">
      <c r="A16" s="84" t="s">
        <v>19</v>
      </c>
      <c r="C16" s="84" t="s">
        <v>16</v>
      </c>
      <c r="E16" s="84" t="s">
        <v>149</v>
      </c>
    </row>
    <row r="17" spans="1:1">
      <c r="A17" s="84" t="s">
        <v>19</v>
      </c>
    </row>
    <row r="18" spans="1:1">
      <c r="A18" s="84" t="s">
        <v>19</v>
      </c>
    </row>
    <row r="21" spans="11:11">
      <c r="K21" s="84" t="s">
        <v>35</v>
      </c>
    </row>
    <row r="23" spans="5:43">
      <c r="E23" s="84" t="s">
        <v>36</v>
      </c>
      <c r="K23" s="84" t="s">
        <v>37</v>
      </c>
      <c r="L23" s="84" t="s">
        <v>38</v>
      </c>
      <c r="M23" s="84" t="s">
        <v>39</v>
      </c>
      <c r="N23" s="84" t="s">
        <v>40</v>
      </c>
      <c r="O23" s="84" t="s">
        <v>41</v>
      </c>
      <c r="P23" s="84" t="s">
        <v>42</v>
      </c>
      <c r="Q23" s="84" t="s">
        <v>43</v>
      </c>
      <c r="R23" s="84" t="s">
        <v>44</v>
      </c>
      <c r="S23" s="84" t="s">
        <v>45</v>
      </c>
      <c r="T23" s="84" t="s">
        <v>46</v>
      </c>
      <c r="U23" s="84" t="s">
        <v>47</v>
      </c>
      <c r="V23" s="84" t="s">
        <v>47</v>
      </c>
      <c r="W23" s="84" t="s">
        <v>48</v>
      </c>
      <c r="X23" s="84" t="s">
        <v>49</v>
      </c>
      <c r="Y23" s="84" t="s">
        <v>50</v>
      </c>
      <c r="Z23" s="84" t="s">
        <v>51</v>
      </c>
      <c r="AA23" s="84" t="s">
        <v>52</v>
      </c>
      <c r="AB23" s="84" t="s">
        <v>53</v>
      </c>
      <c r="AC23" s="84" t="s">
        <v>54</v>
      </c>
      <c r="AD23" s="84" t="s">
        <v>55</v>
      </c>
      <c r="AE23" s="84" t="s">
        <v>56</v>
      </c>
      <c r="AF23" s="84" t="s">
        <v>57</v>
      </c>
      <c r="AG23" s="84" t="s">
        <v>58</v>
      </c>
      <c r="AH23" s="84" t="s">
        <v>59</v>
      </c>
      <c r="AI23" s="84" t="s">
        <v>60</v>
      </c>
      <c r="AJ23" s="84" t="s">
        <v>61</v>
      </c>
      <c r="AK23" s="84" t="s">
        <v>62</v>
      </c>
      <c r="AL23" s="84" t="s">
        <v>63</v>
      </c>
      <c r="AM23" s="84" t="s">
        <v>64</v>
      </c>
      <c r="AN23" s="84" t="s">
        <v>65</v>
      </c>
      <c r="AO23" s="84" t="s">
        <v>66</v>
      </c>
      <c r="AP23" s="84" t="s">
        <v>67</v>
      </c>
      <c r="AQ23" s="84" t="s">
        <v>68</v>
      </c>
    </row>
    <row r="24" spans="2:43">
      <c r="B24" s="84" t="s">
        <v>150</v>
      </c>
      <c r="C24" s="84" t="s">
        <v>69</v>
      </c>
      <c r="E24" s="84" t="s">
        <v>151</v>
      </c>
      <c r="K24" s="84" t="s">
        <v>152</v>
      </c>
      <c r="L24" s="84" t="s">
        <v>153</v>
      </c>
      <c r="M24" s="84" t="s">
        <v>154</v>
      </c>
      <c r="N24" s="84" t="s">
        <v>155</v>
      </c>
      <c r="O24" s="84" t="s">
        <v>156</v>
      </c>
      <c r="P24" s="84" t="s">
        <v>157</v>
      </c>
      <c r="Q24" s="84" t="s">
        <v>73</v>
      </c>
      <c r="R24" s="84" t="s">
        <v>158</v>
      </c>
      <c r="S24" s="84" t="s">
        <v>159</v>
      </c>
      <c r="T24" s="84" t="s">
        <v>160</v>
      </c>
      <c r="U24" s="84" t="s">
        <v>161</v>
      </c>
      <c r="V24" s="84" t="s">
        <v>162</v>
      </c>
      <c r="W24" s="84" t="s">
        <v>163</v>
      </c>
      <c r="X24" s="84" t="s">
        <v>164</v>
      </c>
      <c r="Y24" s="84" t="s">
        <v>165</v>
      </c>
      <c r="Z24" s="84" t="s">
        <v>166</v>
      </c>
      <c r="AA24" s="84" t="s">
        <v>167</v>
      </c>
      <c r="AB24" s="84" t="s">
        <v>168</v>
      </c>
      <c r="AC24" s="84" t="s">
        <v>169</v>
      </c>
      <c r="AD24" s="84" t="s">
        <v>170</v>
      </c>
      <c r="AE24" s="84" t="s">
        <v>171</v>
      </c>
      <c r="AF24" s="84" t="s">
        <v>172</v>
      </c>
      <c r="AG24" s="84" t="s">
        <v>171</v>
      </c>
      <c r="AH24" s="84" t="s">
        <v>83</v>
      </c>
      <c r="AI24" s="84" t="s">
        <v>173</v>
      </c>
      <c r="AJ24" s="84" t="s">
        <v>73</v>
      </c>
      <c r="AK24" s="84" t="s">
        <v>86</v>
      </c>
      <c r="AL24" s="84" t="s">
        <v>165</v>
      </c>
      <c r="AM24" s="84" t="s">
        <v>166</v>
      </c>
      <c r="AN24" s="84" t="s">
        <v>174</v>
      </c>
      <c r="AO24" s="84" t="s">
        <v>175</v>
      </c>
      <c r="AP24" s="84" t="s">
        <v>176</v>
      </c>
      <c r="AQ24" s="84" t="s">
        <v>177</v>
      </c>
    </row>
    <row r="25" spans="2:37">
      <c r="B25" s="84" t="s">
        <v>178</v>
      </c>
      <c r="C25" s="84" t="s">
        <v>91</v>
      </c>
      <c r="E25" s="84" t="s">
        <v>179</v>
      </c>
      <c r="K25" s="84" t="s">
        <v>180</v>
      </c>
      <c r="L25" s="84" t="s">
        <v>181</v>
      </c>
      <c r="O25" s="84" t="s">
        <v>182</v>
      </c>
      <c r="Q25" s="84" t="s">
        <v>183</v>
      </c>
      <c r="R25" s="84" t="s">
        <v>184</v>
      </c>
      <c r="S25" s="84" t="s">
        <v>185</v>
      </c>
      <c r="T25" s="84" t="s">
        <v>186</v>
      </c>
      <c r="V25" s="84" t="s">
        <v>73</v>
      </c>
      <c r="Y25" s="84" t="s">
        <v>185</v>
      </c>
      <c r="Z25" s="84" t="s">
        <v>187</v>
      </c>
      <c r="AA25" s="84" t="s">
        <v>188</v>
      </c>
      <c r="AB25" s="84" t="s">
        <v>189</v>
      </c>
      <c r="AC25" s="84" t="s">
        <v>190</v>
      </c>
      <c r="AD25" s="84" t="s">
        <v>191</v>
      </c>
      <c r="AE25" s="84" t="s">
        <v>192</v>
      </c>
      <c r="AI25" s="84" t="s">
        <v>193</v>
      </c>
      <c r="AJ25" s="84" t="s">
        <v>194</v>
      </c>
      <c r="AK25" s="84" t="s">
        <v>195</v>
      </c>
    </row>
    <row r="26" spans="2:37">
      <c r="B26" s="84" t="s">
        <v>196</v>
      </c>
      <c r="C26" s="84" t="s">
        <v>94</v>
      </c>
      <c r="E26" s="84" t="s">
        <v>197</v>
      </c>
      <c r="K26" s="84" t="s">
        <v>198</v>
      </c>
      <c r="L26" s="84" t="s">
        <v>199</v>
      </c>
      <c r="O26" s="84" t="s">
        <v>200</v>
      </c>
      <c r="Q26" s="84" t="s">
        <v>201</v>
      </c>
      <c r="R26" s="84" t="s">
        <v>202</v>
      </c>
      <c r="S26" s="84" t="s">
        <v>203</v>
      </c>
      <c r="T26" s="84" t="s">
        <v>204</v>
      </c>
      <c r="V26" s="84" t="s">
        <v>73</v>
      </c>
      <c r="Y26" s="84" t="s">
        <v>203</v>
      </c>
      <c r="Z26" s="84" t="s">
        <v>205</v>
      </c>
      <c r="AA26" s="84" t="s">
        <v>206</v>
      </c>
      <c r="AB26" s="84" t="s">
        <v>207</v>
      </c>
      <c r="AC26" s="84" t="s">
        <v>208</v>
      </c>
      <c r="AD26" s="84" t="s">
        <v>209</v>
      </c>
      <c r="AE26" s="84" t="s">
        <v>210</v>
      </c>
      <c r="AJ26" s="84" t="s">
        <v>211</v>
      </c>
      <c r="AK26" s="84" t="s">
        <v>212</v>
      </c>
    </row>
    <row r="28" spans="30:31">
      <c r="AD28" s="84" t="s">
        <v>213</v>
      </c>
      <c r="AE28" s="84" t="s">
        <v>214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5" outlineLevelCol="4"/>
  <sheetData>
    <row r="1" spans="1:4">
      <c r="A1" s="84" t="s">
        <v>215</v>
      </c>
      <c r="B1" s="84" t="s">
        <v>1</v>
      </c>
      <c r="C1" s="84" t="s">
        <v>2</v>
      </c>
      <c r="D1" s="84" t="s">
        <v>3</v>
      </c>
    </row>
    <row r="2" spans="2:3">
      <c r="B2" s="84" t="s">
        <v>4</v>
      </c>
      <c r="C2" s="84" t="s">
        <v>5</v>
      </c>
    </row>
    <row r="3" spans="1:3">
      <c r="A3" s="84" t="s">
        <v>6</v>
      </c>
      <c r="B3" s="84" t="s">
        <v>7</v>
      </c>
      <c r="C3" s="84" t="s">
        <v>121</v>
      </c>
    </row>
    <row r="4" spans="1:3">
      <c r="A4" s="84" t="s">
        <v>6</v>
      </c>
      <c r="B4" s="84" t="s">
        <v>8</v>
      </c>
      <c r="C4" s="84" t="s">
        <v>122</v>
      </c>
    </row>
    <row r="5" spans="1:5">
      <c r="A5" s="84" t="s">
        <v>6</v>
      </c>
      <c r="B5" s="84" t="s">
        <v>9</v>
      </c>
      <c r="C5" s="84" t="s">
        <v>123</v>
      </c>
      <c r="D5" s="84" t="s">
        <v>124</v>
      </c>
      <c r="E5" s="84" t="s">
        <v>10</v>
      </c>
    </row>
    <row r="8" spans="1:3">
      <c r="A8" s="84" t="s">
        <v>11</v>
      </c>
      <c r="C8" s="84" t="s">
        <v>125</v>
      </c>
    </row>
    <row r="9" spans="1:3">
      <c r="A9" s="84" t="s">
        <v>12</v>
      </c>
      <c r="C9" s="84" t="s">
        <v>126</v>
      </c>
    </row>
    <row r="10" spans="2:3">
      <c r="B10" s="84" t="s">
        <v>13</v>
      </c>
      <c r="C10" s="84" t="s">
        <v>127</v>
      </c>
    </row>
    <row r="11" spans="2:3">
      <c r="B11" s="84" t="s">
        <v>14</v>
      </c>
      <c r="C11" s="84" t="s">
        <v>127</v>
      </c>
    </row>
    <row r="12" spans="2:3">
      <c r="B12" s="84" t="s">
        <v>15</v>
      </c>
      <c r="C12" s="84" t="s">
        <v>128</v>
      </c>
    </row>
    <row r="13" spans="2:4">
      <c r="B13" s="84" t="s">
        <v>16</v>
      </c>
      <c r="C13" s="84" t="s">
        <v>129</v>
      </c>
      <c r="D13" s="84" t="s">
        <v>130</v>
      </c>
    </row>
    <row r="14" spans="4:4">
      <c r="D14" s="84" t="s">
        <v>131</v>
      </c>
    </row>
    <row r="15" spans="4:4">
      <c r="D15" s="84" t="s">
        <v>132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workbookViewId="0">
      <selection activeCell="A1" sqref="A1"/>
    </sheetView>
  </sheetViews>
  <sheetFormatPr defaultColWidth="9" defaultRowHeight="15"/>
  <sheetData>
    <row r="1" spans="1:46">
      <c r="A1" s="84" t="s">
        <v>216</v>
      </c>
      <c r="B1" s="84" t="s">
        <v>18</v>
      </c>
      <c r="C1" s="84" t="s">
        <v>19</v>
      </c>
      <c r="D1" s="84" t="s">
        <v>19</v>
      </c>
      <c r="E1" s="84" t="s">
        <v>19</v>
      </c>
      <c r="F1" s="84" t="s">
        <v>19</v>
      </c>
      <c r="G1" s="84" t="s">
        <v>19</v>
      </c>
      <c r="H1" s="84" t="s">
        <v>19</v>
      </c>
      <c r="I1" s="84" t="s">
        <v>19</v>
      </c>
      <c r="J1" s="84" t="s">
        <v>20</v>
      </c>
      <c r="K1" s="84" t="s">
        <v>21</v>
      </c>
      <c r="L1" s="84" t="s">
        <v>21</v>
      </c>
      <c r="O1" s="84" t="s">
        <v>21</v>
      </c>
      <c r="Q1" s="84" t="s">
        <v>21</v>
      </c>
      <c r="R1" s="84" t="s">
        <v>21</v>
      </c>
      <c r="S1" s="84" t="s">
        <v>21</v>
      </c>
      <c r="T1" s="84" t="s">
        <v>21</v>
      </c>
      <c r="V1" s="84" t="s">
        <v>21</v>
      </c>
      <c r="Y1" s="84" t="s">
        <v>19</v>
      </c>
      <c r="Z1" s="84" t="s">
        <v>19</v>
      </c>
      <c r="AA1" s="84" t="s">
        <v>21</v>
      </c>
      <c r="AB1" s="84" t="s">
        <v>21</v>
      </c>
      <c r="AC1" s="84" t="s">
        <v>21</v>
      </c>
      <c r="AJ1" s="84" t="s">
        <v>21</v>
      </c>
      <c r="AK1" s="84" t="s">
        <v>21</v>
      </c>
      <c r="AR1" s="84" t="s">
        <v>19</v>
      </c>
      <c r="AS1" s="84" t="s">
        <v>19</v>
      </c>
      <c r="AT1" s="84" t="s">
        <v>19</v>
      </c>
    </row>
    <row r="2" spans="1:5">
      <c r="A2" s="84" t="s">
        <v>19</v>
      </c>
      <c r="D2" s="84" t="s">
        <v>4</v>
      </c>
      <c r="E2" s="84" t="s">
        <v>134</v>
      </c>
    </row>
    <row r="3" spans="1:9">
      <c r="A3" s="84" t="s">
        <v>19</v>
      </c>
      <c r="D3" s="84" t="s">
        <v>22</v>
      </c>
      <c r="E3" s="84" t="s">
        <v>23</v>
      </c>
      <c r="F3" s="84" t="s">
        <v>24</v>
      </c>
      <c r="G3" s="84" t="s">
        <v>25</v>
      </c>
      <c r="H3" s="84" t="s">
        <v>26</v>
      </c>
      <c r="I3" s="84" t="s">
        <v>27</v>
      </c>
    </row>
    <row r="4" spans="1:8">
      <c r="A4" s="84" t="s">
        <v>19</v>
      </c>
      <c r="C4" s="84" t="s">
        <v>28</v>
      </c>
      <c r="D4" s="84" t="s">
        <v>135</v>
      </c>
      <c r="E4" s="84" t="s">
        <v>136</v>
      </c>
      <c r="F4" s="84" t="s">
        <v>29</v>
      </c>
      <c r="G4" s="84" t="s">
        <v>30</v>
      </c>
      <c r="H4" s="84" t="s">
        <v>137</v>
      </c>
    </row>
    <row r="5" spans="1:9">
      <c r="A5" s="84" t="s">
        <v>19</v>
      </c>
      <c r="C5" s="84" t="s">
        <v>31</v>
      </c>
      <c r="D5" s="84" t="s">
        <v>138</v>
      </c>
      <c r="E5" s="84" t="s">
        <v>139</v>
      </c>
      <c r="F5" s="84" t="s">
        <v>29</v>
      </c>
      <c r="G5" s="84" t="s">
        <v>30</v>
      </c>
      <c r="H5" s="84" t="s">
        <v>137</v>
      </c>
      <c r="I5" s="84" t="s">
        <v>140</v>
      </c>
    </row>
    <row r="6" spans="1:9">
      <c r="A6" s="84" t="s">
        <v>19</v>
      </c>
      <c r="C6" s="84" t="s">
        <v>32</v>
      </c>
      <c r="D6" s="84" t="s">
        <v>141</v>
      </c>
      <c r="E6" s="84" t="s">
        <v>142</v>
      </c>
      <c r="F6" s="84" t="s">
        <v>29</v>
      </c>
      <c r="G6" s="84" t="s">
        <v>30</v>
      </c>
      <c r="H6" s="84" t="s">
        <v>137</v>
      </c>
      <c r="I6" s="84" t="s">
        <v>143</v>
      </c>
    </row>
    <row r="7" spans="1:1">
      <c r="A7" s="84" t="s">
        <v>19</v>
      </c>
    </row>
    <row r="8" spans="1:1">
      <c r="A8" s="84" t="s">
        <v>19</v>
      </c>
    </row>
    <row r="9" spans="1:1">
      <c r="A9" s="84" t="s">
        <v>19</v>
      </c>
    </row>
    <row r="10" spans="1:1">
      <c r="A10" s="84" t="s">
        <v>19</v>
      </c>
    </row>
    <row r="11" spans="1:5">
      <c r="A11" s="84" t="s">
        <v>19</v>
      </c>
      <c r="C11" s="84" t="s">
        <v>33</v>
      </c>
      <c r="E11" s="84" t="s">
        <v>144</v>
      </c>
    </row>
    <row r="12" spans="1:5">
      <c r="A12" s="84" t="s">
        <v>19</v>
      </c>
      <c r="C12" s="84" t="s">
        <v>34</v>
      </c>
      <c r="E12" s="84" t="s">
        <v>145</v>
      </c>
    </row>
    <row r="13" spans="1:5">
      <c r="A13" s="84" t="s">
        <v>19</v>
      </c>
      <c r="C13" s="84" t="s">
        <v>13</v>
      </c>
      <c r="E13" s="84" t="s">
        <v>146</v>
      </c>
    </row>
    <row r="14" spans="1:5">
      <c r="A14" s="84" t="s">
        <v>19</v>
      </c>
      <c r="C14" s="84" t="s">
        <v>14</v>
      </c>
      <c r="E14" s="84" t="s">
        <v>147</v>
      </c>
    </row>
    <row r="15" spans="1:5">
      <c r="A15" s="84" t="s">
        <v>19</v>
      </c>
      <c r="C15" s="84" t="s">
        <v>15</v>
      </c>
      <c r="E15" s="84" t="s">
        <v>148</v>
      </c>
    </row>
    <row r="16" spans="1:5">
      <c r="A16" s="84" t="s">
        <v>19</v>
      </c>
      <c r="C16" s="84" t="s">
        <v>16</v>
      </c>
      <c r="E16" s="84" t="s">
        <v>149</v>
      </c>
    </row>
    <row r="17" spans="1:1">
      <c r="A17" s="84" t="s">
        <v>19</v>
      </c>
    </row>
    <row r="18" spans="1:1">
      <c r="A18" s="84" t="s">
        <v>19</v>
      </c>
    </row>
    <row r="21" spans="11:11">
      <c r="K21" s="84" t="s">
        <v>35</v>
      </c>
    </row>
    <row r="23" spans="5:43">
      <c r="E23" s="84" t="s">
        <v>36</v>
      </c>
      <c r="K23" s="84" t="s">
        <v>37</v>
      </c>
      <c r="L23" s="84" t="s">
        <v>38</v>
      </c>
      <c r="M23" s="84" t="s">
        <v>39</v>
      </c>
      <c r="N23" s="84" t="s">
        <v>40</v>
      </c>
      <c r="O23" s="84" t="s">
        <v>41</v>
      </c>
      <c r="P23" s="84" t="s">
        <v>42</v>
      </c>
      <c r="Q23" s="84" t="s">
        <v>43</v>
      </c>
      <c r="R23" s="84" t="s">
        <v>44</v>
      </c>
      <c r="S23" s="84" t="s">
        <v>45</v>
      </c>
      <c r="T23" s="84" t="s">
        <v>46</v>
      </c>
      <c r="U23" s="84" t="s">
        <v>47</v>
      </c>
      <c r="V23" s="84" t="s">
        <v>47</v>
      </c>
      <c r="W23" s="84" t="s">
        <v>48</v>
      </c>
      <c r="X23" s="84" t="s">
        <v>49</v>
      </c>
      <c r="Y23" s="84" t="s">
        <v>50</v>
      </c>
      <c r="Z23" s="84" t="s">
        <v>51</v>
      </c>
      <c r="AA23" s="84" t="s">
        <v>52</v>
      </c>
      <c r="AB23" s="84" t="s">
        <v>53</v>
      </c>
      <c r="AC23" s="84" t="s">
        <v>54</v>
      </c>
      <c r="AD23" s="84" t="s">
        <v>55</v>
      </c>
      <c r="AE23" s="84" t="s">
        <v>56</v>
      </c>
      <c r="AF23" s="84" t="s">
        <v>57</v>
      </c>
      <c r="AG23" s="84" t="s">
        <v>58</v>
      </c>
      <c r="AH23" s="84" t="s">
        <v>59</v>
      </c>
      <c r="AI23" s="84" t="s">
        <v>60</v>
      </c>
      <c r="AJ23" s="84" t="s">
        <v>61</v>
      </c>
      <c r="AK23" s="84" t="s">
        <v>62</v>
      </c>
      <c r="AL23" s="84" t="s">
        <v>63</v>
      </c>
      <c r="AM23" s="84" t="s">
        <v>64</v>
      </c>
      <c r="AN23" s="84" t="s">
        <v>65</v>
      </c>
      <c r="AO23" s="84" t="s">
        <v>66</v>
      </c>
      <c r="AP23" s="84" t="s">
        <v>67</v>
      </c>
      <c r="AQ23" s="84" t="s">
        <v>68</v>
      </c>
    </row>
    <row r="24" spans="2:43">
      <c r="B24" s="84" t="s">
        <v>150</v>
      </c>
      <c r="C24" s="84" t="s">
        <v>69</v>
      </c>
      <c r="E24" s="84" t="s">
        <v>151</v>
      </c>
      <c r="K24" s="84" t="s">
        <v>152</v>
      </c>
      <c r="L24" s="84" t="s">
        <v>153</v>
      </c>
      <c r="M24" s="84" t="s">
        <v>154</v>
      </c>
      <c r="N24" s="84" t="s">
        <v>155</v>
      </c>
      <c r="O24" s="84" t="s">
        <v>156</v>
      </c>
      <c r="P24" s="84" t="s">
        <v>157</v>
      </c>
      <c r="Q24" s="84" t="s">
        <v>73</v>
      </c>
      <c r="R24" s="84" t="s">
        <v>158</v>
      </c>
      <c r="S24" s="84" t="s">
        <v>159</v>
      </c>
      <c r="T24" s="84" t="s">
        <v>160</v>
      </c>
      <c r="U24" s="84" t="s">
        <v>161</v>
      </c>
      <c r="V24" s="84" t="s">
        <v>162</v>
      </c>
      <c r="W24" s="84" t="s">
        <v>163</v>
      </c>
      <c r="X24" s="84" t="s">
        <v>164</v>
      </c>
      <c r="Y24" s="84" t="s">
        <v>165</v>
      </c>
      <c r="Z24" s="84" t="s">
        <v>166</v>
      </c>
      <c r="AA24" s="84" t="s">
        <v>167</v>
      </c>
      <c r="AB24" s="84" t="s">
        <v>168</v>
      </c>
      <c r="AC24" s="84" t="s">
        <v>169</v>
      </c>
      <c r="AD24" s="84" t="s">
        <v>170</v>
      </c>
      <c r="AE24" s="84" t="s">
        <v>171</v>
      </c>
      <c r="AF24" s="84" t="s">
        <v>172</v>
      </c>
      <c r="AG24" s="84" t="s">
        <v>171</v>
      </c>
      <c r="AH24" s="84" t="s">
        <v>83</v>
      </c>
      <c r="AI24" s="84" t="s">
        <v>173</v>
      </c>
      <c r="AJ24" s="84" t="s">
        <v>73</v>
      </c>
      <c r="AK24" s="84" t="s">
        <v>86</v>
      </c>
      <c r="AL24" s="84" t="s">
        <v>165</v>
      </c>
      <c r="AM24" s="84" t="s">
        <v>166</v>
      </c>
      <c r="AN24" s="84" t="s">
        <v>174</v>
      </c>
      <c r="AO24" s="84" t="s">
        <v>175</v>
      </c>
      <c r="AP24" s="84" t="s">
        <v>176</v>
      </c>
      <c r="AQ24" s="84" t="s">
        <v>177</v>
      </c>
    </row>
    <row r="25" spans="2:37">
      <c r="B25" s="84" t="s">
        <v>178</v>
      </c>
      <c r="C25" s="84" t="s">
        <v>91</v>
      </c>
      <c r="E25" s="84" t="s">
        <v>179</v>
      </c>
      <c r="K25" s="84" t="s">
        <v>180</v>
      </c>
      <c r="L25" s="84" t="s">
        <v>181</v>
      </c>
      <c r="O25" s="84" t="s">
        <v>182</v>
      </c>
      <c r="Q25" s="84" t="s">
        <v>183</v>
      </c>
      <c r="R25" s="84" t="s">
        <v>184</v>
      </c>
      <c r="S25" s="84" t="s">
        <v>185</v>
      </c>
      <c r="T25" s="84" t="s">
        <v>186</v>
      </c>
      <c r="V25" s="84" t="s">
        <v>73</v>
      </c>
      <c r="Y25" s="84" t="s">
        <v>185</v>
      </c>
      <c r="Z25" s="84" t="s">
        <v>187</v>
      </c>
      <c r="AA25" s="84" t="s">
        <v>188</v>
      </c>
      <c r="AB25" s="84" t="s">
        <v>189</v>
      </c>
      <c r="AC25" s="84" t="s">
        <v>190</v>
      </c>
      <c r="AD25" s="84" t="s">
        <v>191</v>
      </c>
      <c r="AE25" s="84" t="s">
        <v>192</v>
      </c>
      <c r="AI25" s="84" t="s">
        <v>193</v>
      </c>
      <c r="AJ25" s="84" t="s">
        <v>194</v>
      </c>
      <c r="AK25" s="84" t="s">
        <v>195</v>
      </c>
    </row>
    <row r="26" spans="2:37">
      <c r="B26" s="84" t="s">
        <v>196</v>
      </c>
      <c r="C26" s="84" t="s">
        <v>94</v>
      </c>
      <c r="E26" s="84" t="s">
        <v>197</v>
      </c>
      <c r="K26" s="84" t="s">
        <v>198</v>
      </c>
      <c r="L26" s="84" t="s">
        <v>199</v>
      </c>
      <c r="O26" s="84" t="s">
        <v>200</v>
      </c>
      <c r="Q26" s="84" t="s">
        <v>201</v>
      </c>
      <c r="R26" s="84" t="s">
        <v>202</v>
      </c>
      <c r="S26" s="84" t="s">
        <v>203</v>
      </c>
      <c r="T26" s="84" t="s">
        <v>204</v>
      </c>
      <c r="V26" s="84" t="s">
        <v>73</v>
      </c>
      <c r="Y26" s="84" t="s">
        <v>203</v>
      </c>
      <c r="Z26" s="84" t="s">
        <v>205</v>
      </c>
      <c r="AA26" s="84" t="s">
        <v>206</v>
      </c>
      <c r="AB26" s="84" t="s">
        <v>207</v>
      </c>
      <c r="AC26" s="84" t="s">
        <v>208</v>
      </c>
      <c r="AD26" s="84" t="s">
        <v>209</v>
      </c>
      <c r="AE26" s="84" t="s">
        <v>210</v>
      </c>
      <c r="AJ26" s="84" t="s">
        <v>211</v>
      </c>
      <c r="AK26" s="84" t="s">
        <v>212</v>
      </c>
    </row>
    <row r="28" spans="30:31">
      <c r="AD28" s="84" t="s">
        <v>213</v>
      </c>
      <c r="AE28" s="84" t="s">
        <v>214</v>
      </c>
    </row>
    <row r="29" spans="30:31">
      <c r="AD29" s="84" t="s">
        <v>213</v>
      </c>
      <c r="AE29" s="84" t="s">
        <v>214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Option</vt:lpstr>
      <vt:lpstr>Data</vt:lpstr>
      <vt:lpstr>Sheet1</vt:lpstr>
      <vt:lpstr>Customer Codes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2017-04-18T02:36:00Z</dcterms:created>
  <dcterms:modified xsi:type="dcterms:W3CDTF">2024-05-03T09:51:01Z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  <property fmtid="{D5CDD505-2E9C-101B-9397-08002B2CF9AE}" pid="4" name="ICV">
    <vt:lpwstr>079867901B094434BB1785150B54FEB8_13</vt:lpwstr>
  </property>
  <property fmtid="{D5CDD505-2E9C-101B-9397-08002B2CF9AE}" pid="5" name="KSOProductBuildVer">
    <vt:lpwstr>1033-12.2.0.16731</vt:lpwstr>
  </property>
</Properties>
</file>