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6FCD93CD-DD43-4295-A1A9-4D1B06FD3A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K24" i="2"/>
  <c r="E25" i="2"/>
  <c r="K25" i="2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AK25" i="2"/>
  <c r="E26" i="2"/>
  <c r="K26" i="2"/>
  <c r="L26" i="2"/>
  <c r="M26" i="2"/>
  <c r="N26" i="2"/>
  <c r="O26" i="2"/>
  <c r="P26" i="2"/>
  <c r="Q26" i="2"/>
  <c r="S26" i="2"/>
  <c r="T26" i="2"/>
  <c r="U26" i="2"/>
  <c r="V26" i="2"/>
  <c r="W26" i="2"/>
  <c r="X26" i="2"/>
  <c r="Y26" i="2"/>
  <c r="Z26" i="2"/>
  <c r="AA26" i="2"/>
  <c r="E27" i="2"/>
  <c r="K27" i="2"/>
  <c r="L27" i="2"/>
  <c r="M27" i="2"/>
  <c r="N27" i="2"/>
  <c r="O27" i="2"/>
  <c r="P27" i="2"/>
  <c r="Q27" i="2"/>
  <c r="S27" i="2"/>
  <c r="T27" i="2"/>
  <c r="U27" i="2"/>
  <c r="V27" i="2"/>
  <c r="W27" i="2"/>
  <c r="X27" i="2"/>
  <c r="Y27" i="2"/>
  <c r="Z27" i="2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5" i="1"/>
  <c r="E12" i="2" s="1"/>
  <c r="C4" i="1"/>
  <c r="C9" i="1" s="1"/>
  <c r="E11" i="2" s="1"/>
  <c r="C3" i="1"/>
  <c r="C8" i="1" s="1"/>
  <c r="AA27" i="2" l="1"/>
  <c r="B25" i="2"/>
  <c r="D6" i="2"/>
  <c r="D5" i="2"/>
  <c r="I6" i="2"/>
  <c r="I5" i="2"/>
  <c r="D4" i="2"/>
  <c r="E4" i="2" s="1"/>
  <c r="E5" i="2" l="1"/>
  <c r="E6" i="2"/>
  <c r="B26" i="2"/>
  <c r="B24" i="2" l="1"/>
  <c r="B27" i="2"/>
</calcChain>
</file>

<file path=xl/sharedStrings.xml><?xml version="1.0" encoding="utf-8"?>
<sst xmlns="http://schemas.openxmlformats.org/spreadsheetml/2006/main" count="862" uniqueCount="215">
  <si>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</si>
  <si>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</si>
  <si>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</si>
  <si>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</si>
  <si>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</si>
  <si>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</si>
  <si>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</si>
  <si>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</si>
  <si>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</si>
  <si>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</si>
  <si>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</si>
  <si>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</si>
  <si>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</si>
  <si>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</si>
  <si>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</si>
  <si>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</si>
  <si>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</si>
  <si>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</si>
  <si>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</si>
  <si>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</si>
  <si>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</si>
  <si>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</si>
  <si>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</si>
  <si>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</si>
  <si>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</si>
  <si>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</si>
  <si>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</si>
  <si>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</si>
  <si>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</si>
  <si>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</si>
  <si>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</si>
  <si>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</si>
  <si>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</si>
  <si>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</si>
  <si>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</si>
  <si>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</si>
  <si>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</si>
  <si>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</si>
  <si>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</si>
  <si>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</si>
  <si>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</si>
  <si>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</si>
  <si>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</si>
  <si>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</si>
  <si>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</si>
  <si>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</si>
  <si>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</si>
  <si>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</si>
  <si>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</si>
  <si>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</si>
  <si>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</si>
  <si>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</si>
  <si>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</si>
  <si>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</si>
  <si>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</si>
  <si>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</si>
  <si>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</si>
  <si>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</si>
  <si>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</si>
  <si>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</si>
  <si>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</si>
  <si>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</si>
  <si>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</si>
  <si>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</si>
  <si>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</si>
  <si>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</si>
  <si>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</si>
  <si>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</si>
  <si>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</si>
  <si>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</si>
  <si>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</si>
  <si>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</si>
  <si>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</si>
  <si>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</si>
  <si>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</si>
  <si>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</si>
  <si>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</si>
  <si>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="01/01/2024"</t>
  </si>
  <si>
    <t>="31/01/2024"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</si>
  <si>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</si>
  <si>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</si>
  <si>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</si>
  <si>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</si>
  <si>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</si>
  <si>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</si>
  <si>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</si>
  <si>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</si>
  <si>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</si>
  <si>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</si>
  <si>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</si>
  <si>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</si>
  <si>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</si>
  <si>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</si>
  <si>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</si>
  <si>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</si>
  <si>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</si>
  <si>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</si>
  <si>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</si>
  <si>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</si>
  <si>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</si>
  <si>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</si>
  <si>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</si>
  <si>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</si>
  <si>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</si>
  <si>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</si>
  <si>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</si>
  <si>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</si>
  <si>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</si>
  <si>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</si>
  <si>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</si>
  <si>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</si>
  <si>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</si>
  <si>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</si>
  <si>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</si>
  <si>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</si>
  <si>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</si>
  <si>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</si>
  <si>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</si>
  <si>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</si>
  <si>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</si>
  <si>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</si>
  <si>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</si>
  <si>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</si>
  <si>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</si>
  <si>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</si>
  <si>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</si>
  <si>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</si>
  <si>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</si>
  <si>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</si>
  <si>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</si>
  <si>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</si>
  <si>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</si>
  <si>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</si>
  <si>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</si>
  <si>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</si>
  <si>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</si>
  <si>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</si>
  <si>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</si>
  <si>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</si>
  <si>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</si>
  <si>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</si>
  <si>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</si>
  <si>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</si>
  <si>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</si>
  <si>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</si>
  <si>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</si>
  <si>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</si>
  <si>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</si>
  <si>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</si>
  <si>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</si>
  <si>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</si>
  <si>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</si>
  <si>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</si>
  <si>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</si>
  <si>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</si>
  <si>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</si>
  <si>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</si>
  <si>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</si>
  <si>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</si>
  <si>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</si>
  <si>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</si>
  <si>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</si>
  <si>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</si>
  <si>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</si>
  <si>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</si>
  <si>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</si>
  <si>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</si>
  <si>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</si>
  <si>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</si>
  <si>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</si>
  <si>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</si>
  <si>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</si>
  <si>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</si>
  <si>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</si>
  <si>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</si>
  <si>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</si>
  <si>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</si>
  <si>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="""UICACS"","""",""SQL="",""2=DOCNUM"",""33034112"",""14=CUSTREF"",""2824400221"",""14=U_CUSTREF"",""2824400221"",""15=DOCDATE"",""31/1/2024"",""15=TAXDATE"",""31/1/2024"",""14=CARDCODE"",""CS0507-SGD"",""14=CARDNAME"",""SENGKANG GENERAL HOSPITAL PTE. LTD."",""14=ITEMCODE"",""MSD86-05988GLP"","&amp;"""14=ITEMNAME"",""MS VISIO STD 2021 SNGL LTSC"",""10=QUANTITY"",""2.000000"",""14=U_PONO"",""948284"",""15=U_PODATE"",""31/1/2024"",""10=U_TLINTCOS"",""0.000000"",""2=SLPCODE"",""132"",""14=SLPNAME"",""E0001-CS"",""14=MEMO"",""WENDY KUM CHIOU SZE"",""14=CONTACTNAME"",""FINANCE DEPARTMENT"","&amp;"""10=LINETOTAL"",""556.920000"",""14=U_ENR"","""",""14=U_MSENR"",""S7138270"",""14=U_MSPCN"",""BD18AB21"",""14=ADDRESS2"",""SHERYL LIM XIN YI_x000D_SENGKANG GENERAL HOSPITAL PTE. LTD. 110 SENGKANG EAST WAY MEDICAL , LEVEL 10 SINGAPORE 544886_x000D_SHERYL LIM XIN YI_x000D_TEL: _x000D_FAX: _x000D_EMAIL: s"&amp;"heryl.lim.x.y@skh.com.sg"""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</si>
  <si>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</si>
  <si>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</si>
  <si>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</si>
  <si>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</si>
  <si>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</si>
  <si>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</si>
  <si>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</si>
  <si>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</si>
  <si>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</si>
  <si>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</si>
  <si>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</si>
  <si>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</si>
  <si>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</si>
  <si>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</si>
  <si>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</si>
  <si>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</si>
  <si>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</si>
  <si>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</si>
  <si>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</si>
  <si>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</si>
  <si>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</si>
  <si>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</si>
  <si>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</si>
  <si>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</si>
  <si>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</si>
  <si>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</si>
  <si>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=IFERROR(NF($E27,"ADDRESS2"),"-")</t>
  </si>
  <si>
    <t>=IFERROR(NF($E27,"U_PODATE"),"-")</t>
  </si>
  <si>
    <t>=IFERROR(NF($E27,"U_PONO"),"-")</t>
  </si>
  <si>
    <t>=IFERROR(AB27/V27,0)</t>
  </si>
  <si>
    <t>=IFERROR(NF($E27,"LINETOTAL"),"-")</t>
  </si>
  <si>
    <t>=SUBTOTAL(9,AA24:AA28)</t>
  </si>
  <si>
    <t>=SUBTOTAL(9,AB24:AB28)</t>
  </si>
  <si>
    <t>Auto+Hide+Values+Formulas=Sheet6,Sheet3,Sheet4+FormulasOnly</t>
  </si>
  <si>
    <t>SA RENEWAL</t>
  </si>
  <si>
    <t>01.11.2023</t>
  </si>
  <si>
    <t>31.10.2026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</si>
</sst>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"01/01/2024"</f>
        <v>01/01/2024</v>
      </c>
    </row>
    <row r="4" spans="1:5">
      <c r="A4" s="1" t="s">
        <v>0</v>
      </c>
      <c r="B4" s="4" t="s">
        <v>6</v>
      </c>
      <c r="C4" s="5" t="str">
        <f>"31/01/2024"</f>
        <v>31/01/2024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01/Jan/2024..31/Jan/2024</v>
      </c>
    </row>
    <row r="9" spans="1:5">
      <c r="A9" s="1" t="s">
        <v>9</v>
      </c>
      <c r="C9" s="3" t="str">
        <f>TEXT($C$3,"yyyyMMdd") &amp; ".." &amp; TEXT($C$4,"yyyyMMdd")</f>
        <v>20240101..20240131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"/>
  <sheetViews>
    <sheetView tabSelected="1" topLeftCell="K19" zoomScale="92" zoomScaleNormal="92" workbookViewId="0">
      <selection activeCell="AE40" sqref="AE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3.140625" style="3" customWidth="1"/>
    <col min="18" max="18" width="12" style="4" bestFit="1" customWidth="1"/>
    <col min="19" max="19" width="13.42578125" style="4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9.28515625" style="4"/>
    <col min="29" max="30" width="9.28515625" style="4" hidden="1" customWidth="1"/>
    <col min="31" max="32" width="11.28515625" style="4" customWidth="1"/>
    <col min="33" max="33" width="44" style="4" customWidth="1"/>
    <col min="34" max="34" width="13.140625" style="4" customWidth="1"/>
    <col min="35" max="35" width="11.42578125" style="4" customWidth="1"/>
    <col min="36" max="16384" width="9.28515625" style="4"/>
  </cols>
  <sheetData>
    <row r="1" spans="1:30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C1" s="1" t="s">
        <v>7</v>
      </c>
      <c r="AD1" s="1" t="s">
        <v>7</v>
      </c>
    </row>
    <row r="2" spans="1:30" hidden="1">
      <c r="A2" s="1" t="s">
        <v>7</v>
      </c>
      <c r="D2" s="4" t="s">
        <v>18</v>
      </c>
      <c r="E2" s="4" t="str">
        <f>Option!$C$2</f>
        <v>UICACS</v>
      </c>
    </row>
    <row r="3" spans="1:30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0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0" hidden="1">
      <c r="A7" s="1" t="s">
        <v>7</v>
      </c>
    </row>
    <row r="8" spans="1:30" hidden="1">
      <c r="A8" s="1" t="s">
        <v>7</v>
      </c>
      <c r="K8" s="9"/>
    </row>
    <row r="9" spans="1:30" hidden="1">
      <c r="A9" s="1" t="s">
        <v>7</v>
      </c>
      <c r="K9" s="9"/>
    </row>
    <row r="10" spans="1:30" hidden="1">
      <c r="A10" s="1" t="s">
        <v>7</v>
      </c>
    </row>
    <row r="11" spans="1:30" hidden="1">
      <c r="A11" s="1" t="s">
        <v>7</v>
      </c>
      <c r="C11" s="4" t="s">
        <v>26</v>
      </c>
      <c r="E11" s="4" t="str">
        <f>Option!$C$9</f>
        <v>20240101..20240131</v>
      </c>
      <c r="K11" s="9"/>
    </row>
    <row r="12" spans="1:30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0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0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0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0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0" hidden="1">
      <c r="A17" s="1" t="s">
        <v>7</v>
      </c>
    </row>
    <row r="18" spans="1:40" s="22" customFormat="1" hidden="1">
      <c r="A18" s="22" t="s">
        <v>7</v>
      </c>
      <c r="I18" s="23"/>
      <c r="L18" s="24"/>
      <c r="M18" s="25"/>
      <c r="Q18" s="26"/>
      <c r="V18" s="27"/>
      <c r="AA18" s="29"/>
    </row>
    <row r="20" spans="1:40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0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40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0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62</v>
      </c>
      <c r="AC23" s="39" t="s">
        <v>63</v>
      </c>
      <c r="AD23" s="37" t="s">
        <v>64</v>
      </c>
      <c r="AE23" s="37" t="s">
        <v>65</v>
      </c>
      <c r="AF23" s="37" t="s">
        <v>66</v>
      </c>
      <c r="AG23" s="37" t="s">
        <v>67</v>
      </c>
      <c r="AH23" s="37" t="s">
        <v>68</v>
      </c>
      <c r="AI23" s="37" t="s">
        <v>69</v>
      </c>
      <c r="AJ23" s="33" t="s">
        <v>70</v>
      </c>
      <c r="AK23" s="33" t="s">
        <v>71</v>
      </c>
    </row>
    <row r="24" spans="1:40">
      <c r="B24" s="1" t="str">
        <f>IF(K24="","Hide","Show")</f>
        <v>Show</v>
      </c>
      <c r="C24" s="4" t="s">
        <v>43</v>
      </c>
      <c r="E24" s="11" t="str">
        <f>"""UICACS"","""",""SQL="",""2=DOCNUM"",""33033944"",""14=CUSTREF"",""6724000025"",""14=U_CUSTREF"",""6724000025"",""15=DOCDATE"",""15/1/2024"",""15=TAXDATE"",""15/1/2024"",""14=CARDCODE"",""CI1256-SGD"",""14=CARDNAME"",""SINGAPORE HEALTH SERVICES PTE LTD"",""14=ITEMCODE"",""MS7JQ-00355GLP"",""1"&amp;"4=ITEMNAME"",""MS SQLSVRENTCORE SNGL SA MVL 2LIC CORELIC"",""10=QUANTITY"",""8.000000"",""14=U_PONO"",""947967"",""15=U_PODATE"",""11/1/2023"",""10=U_TLINTCOS"",""0.000000"",""2=SLPCODE"",""132"",""14=SLPNAME"",""E0001-CS"",""14=MEMO"",""WENDY KUM CHIOU SZE"",""14=CONTACTNAME"",""FINANCE "&amp;"DEPARTMENT"",""10=LINETOTAL"",""80760.480000"",""14=U_ENR"","""",""14=U_MSENR"",""S7138270"",""14=U_MSPCN"",""A8AA53F5"",""14=ADDRESS2"",""HNIN THET WAI_x000D_SINGAPORE HEALTH SERVICES PTE LTD 168 JALAN BUKIT MERAH, SURBANA ONE, #16-01 SINGAPORE 150168_x000D_HNIN THET WAI_x000D_TEL: 65941634_x000D_"&amp;"FAX: _x000D_EMAIL: hnin.thet.wai@synapxe.sg"""</f>
        <v>"UICACS","","SQL=","2=DOCNUM","33033944","14=CUSTREF","6724000025","14=U_CUSTREF","6724000025","15=DOCDATE","15/1/2024","15=TAXDATE","15/1/2024","14=CARDCODE","CI1256-SGD","14=CARDNAME","SINGAPORE HEALTH SERVICES PTE LTD","14=ITEMCODE","MS7JQ-00355GLP","14=ITEMNAME","MS SQLSVRENTCORE SNGL SA MVL 2LIC CORELIC","10=QUANTITY","8.000000","14=U_PONO","947967","15=U_PODATE","11/1/2023","10=U_TLINTCOS","0.000000","2=SLPCODE","132","14=SLPNAME","E0001-CS","14=MEMO","WENDY KUM CHIOU SZE","14=CONTACTNAME","FINANCE DEPARTMENT","10=LINETOTAL","80760.480000","14=U_ENR","","14=U_MSENR","S7138270","14=U_MSPCN","A8AA53F5","14=ADDRESS2","HNIN THET WAI_x000D_SINGAPORE HEALTH SERVICES PTE LTD 168 JALAN BUKIT MERAH, SURBANA ONE, #16-01 SINGAPORE 150168_x000D_HNIN THET WAI_x000D_TEL: 65941634_x000D_FAX: _x000D_EMAIL: hnin.thet.wai@synapxe.sg"</v>
      </c>
      <c r="K24" s="19">
        <f>MONTH(N24)</f>
        <v>1</v>
      </c>
      <c r="L24" s="19">
        <f>YEAR(N24)</f>
        <v>2024</v>
      </c>
      <c r="M24" s="4">
        <v>33033944</v>
      </c>
      <c r="N24" s="30">
        <v>45306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"6724000025"</f>
        <v>6724000025</v>
      </c>
      <c r="U24" s="40">
        <v>44937</v>
      </c>
      <c r="V24" s="40">
        <v>45306</v>
      </c>
      <c r="W24" s="41">
        <f>SUM(N24-U24)</f>
        <v>369</v>
      </c>
      <c r="X24" s="42" t="str">
        <f>"MS7JQ-00355GLP"</f>
        <v>MS7JQ-00355GLP</v>
      </c>
      <c r="Y24" s="42" t="str">
        <f>"MS SQLSVRENTCORE SNGL SA MVL 2LIC CORELIC"</f>
        <v>MS SQLSVRENTCORE SNGL SA MVL 2LIC CORELIC</v>
      </c>
      <c r="Z24" s="42" t="str">
        <f>"WENDY KUM CHIOU SZE"</f>
        <v>WENDY KUM CHIOU SZE</v>
      </c>
      <c r="AA24" s="41">
        <v>8</v>
      </c>
      <c r="AB24" s="30" t="s">
        <v>72</v>
      </c>
      <c r="AC24" s="43" t="str">
        <f>"HNIN THET WAI_x000D_SINGAPORE HEALTH SERVICES PTE LTD 168 JALAN BUKIT MERAH, SURBANA ONE, #16-01 SINGAPORE 150168_x000D_HNIN THET WAI_x000D_TEL: 65941634_x000D_FAX: _x000D_EMAIL: hnin.thet.wai@synapxe.sg"</f>
        <v>HNIN THET WAI_x000D_SINGAPORE HEALTH SERVICES PTE LTD 168 JALAN BUKIT MERAH, SURBANA ONE, #16-01 SINGAPORE 150168_x000D_HNIN THET WAI_x000D_TEL: 65941634_x000D_FAX: _x000D_EMAIL: hnin.thet.wai@synapxe.sg</v>
      </c>
      <c r="AD24" s="44" t="s">
        <v>73</v>
      </c>
      <c r="AE24" s="44" t="s">
        <v>74</v>
      </c>
      <c r="AF24" s="3" t="str">
        <f>"MS7JQ-00355GLP"</f>
        <v>MS7JQ-00355GLP</v>
      </c>
      <c r="AG24" s="3" t="str">
        <f>"MS SQLSVRENTCORE SNGL SA MVL 2LIC CORELIC"</f>
        <v>MS SQLSVRENTCORE SNGL SA MVL 2LIC CORELIC</v>
      </c>
      <c r="AH24" s="19" t="s">
        <v>212</v>
      </c>
      <c r="AI24" s="19" t="s">
        <v>213</v>
      </c>
      <c r="AJ24" s="19" t="s">
        <v>214</v>
      </c>
      <c r="AK24" s="19" t="str">
        <f>"-"</f>
        <v>-</v>
      </c>
    </row>
    <row r="25" spans="1:40">
      <c r="A25" s="1" t="s">
        <v>173</v>
      </c>
      <c r="B25" s="1" t="str">
        <f>IF(K25="","Hide","Show")</f>
        <v>Show</v>
      </c>
      <c r="C25" s="4" t="s">
        <v>43</v>
      </c>
      <c r="E25" s="11" t="str">
        <f>"""UICACS"","""",""SQL="",""2=DOCNUM"",""33034112"",""14=CUSTREF"",""2824400221"",""14=U_CUSTREF"",""2824400221"",""15=DOCDATE"",""31/1/2024"",""15=TAXDATE"",""31/1/2024"",""14=CARDCODE"",""CS0507-SGD"",""14=CARDNAME"",""SENGKANG GENERAL HOSPITAL PTE. LTD."",""14=ITEMCODE"",""MSD86-05988GLP"","&amp;"""14=ITEMNAME"",""MS VISIO STD 2021 SNGL LTSC"",""10=QUANTITY"",""2.000000"",""14=U_PONO"",""948284"",""15=U_PODATE"",""31/1/2024"",""10=U_TLINTCOS"",""0.000000"",""2=SLPCODE"",""132"",""14=SLPNAME"",""E0001-CS"",""14=MEMO"",""WENDY KUM CHIOU SZE"",""14=CONTACTNAME"",""FINANCE DEPARTMENT"","&amp;"""10=LINETOTAL"",""556.920000"",""14=U_ENR"","""",""14=U_MSENR"",""S7138270"",""14=U_MSPCN"",""BD18AB21"",""14=ADDRESS2"",""SHERYL LIM XIN YI_x000D_SENGKANG GENERAL HOSPITAL PTE. LTD. 110 SENGKANG EAST WAY MEDICAL , LEVEL 10 SINGAPORE 544886_x000D_SHERYL LIM XIN YI_x000D_TEL: _x000D_FAX: _x000D_EMAIL: s"&amp;"heryl.lim.x.y@skh.com.sg"""</f>
        <v>"UICACS","","SQL=","2=DOCNUM","33034112","14=CUSTREF","2824400221","14=U_CUSTREF","2824400221","15=DOCDATE","31/1/2024","15=TAXDATE","31/1/2024","14=CARDCODE","CS0507-SGD","14=CARDNAME","SENGKANG GENERAL HOSPITAL PTE. LTD.","14=ITEMCODE","MSD86-05988GLP","14=ITEMNAME","MS VISIO STD 2021 SNGL LTSC","10=QUANTITY","2.000000","14=U_PONO","948284","15=U_PODATE","31/1/2024","10=U_TLINTCOS","0.000000","2=SLPCODE","132","14=SLPNAME","E0001-CS","14=MEMO","WENDY KUM CHIOU SZE","14=CONTACTNAME","FINANCE DEPARTMENT","10=LINETOTAL","556.920000","14=U_ENR","","14=U_MSENR","S7138270","14=U_MSPCN","BD18AB21","14=ADDRESS2","SHERYL LIM XIN YI_x000D_SENGKANG GENERAL HOSPITAL PTE. LTD. 110 SENGKANG EAST WAY MEDICAL , LEVEL 10 SINGAPORE 544886_x000D_SHERYL LIM XIN YI_x000D_TEL: _x000D_FAX: _x000D_EMAIL: sheryl.lim.x.y@skh.com.sg"</v>
      </c>
      <c r="K25" s="19">
        <f>MONTH(N25)</f>
        <v>1</v>
      </c>
      <c r="L25" s="19">
        <f>YEAR(N25)</f>
        <v>2024</v>
      </c>
      <c r="M25" s="4">
        <v>33034112</v>
      </c>
      <c r="N25" s="30">
        <v>45322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"2824400221"</f>
        <v>2824400221</v>
      </c>
      <c r="U25" s="40">
        <v>45322</v>
      </c>
      <c r="V25" s="40">
        <v>45322</v>
      </c>
      <c r="W25" s="41">
        <f>SUM(N25-U25)</f>
        <v>0</v>
      </c>
      <c r="X25" s="42" t="str">
        <f>"MSD86-05988GLP"</f>
        <v>MSD86-05988GLP</v>
      </c>
      <c r="Y25" s="42" t="str">
        <f>"MS VISIO STD 2021 SNGL LTSC"</f>
        <v>MS VISIO STD 2021 SNGL LTSC</v>
      </c>
      <c r="Z25" s="42" t="str">
        <f>"WENDY KUM CHIOU SZE"</f>
        <v>WENDY KUM CHIOU SZE</v>
      </c>
      <c r="AA25" s="41">
        <v>2</v>
      </c>
      <c r="AB25" s="30" t="s">
        <v>72</v>
      </c>
      <c r="AC25" s="43" t="str">
        <f>"SHERYL LIM XIN YI_x000D_SENGKANG GENERAL HOSPITAL PTE. LTD. 110 SENGKANG EAST WAY MEDICAL , LEVEL 10 SINGAPORE 544886_x000D_SHERYL LIM XIN YI_x000D_TEL: _x000D_FAX: _x000D_EMAIL: sheryl.lim.x.y@skh.com.sg"</f>
        <v>SHERYL LIM XIN YI_x000D_SENGKANG GENERAL HOSPITAL PTE. LTD. 110 SENGKANG EAST WAY MEDICAL , LEVEL 10 SINGAPORE 544886_x000D_SHERYL LIM XIN YI_x000D_TEL: _x000D_FAX: _x000D_EMAIL: sheryl.lim.x.y@skh.com.sg</v>
      </c>
      <c r="AD25" s="44" t="s">
        <v>73</v>
      </c>
      <c r="AE25" s="44" t="s">
        <v>74</v>
      </c>
      <c r="AF25" s="3" t="str">
        <f>"MSD86-05988GLP"</f>
        <v>MSD86-05988GLP</v>
      </c>
      <c r="AG25" s="3" t="str">
        <f>"MS VISIO STD 2021 SNGL LTSC"</f>
        <v>MS VISIO STD 2021 SNGL LTSC</v>
      </c>
      <c r="AH25" s="19" t="str">
        <f>"-"</f>
        <v>-</v>
      </c>
      <c r="AI25" s="19" t="str">
        <f>"-"</f>
        <v>-</v>
      </c>
      <c r="AJ25" s="19" t="str">
        <f>"-"</f>
        <v>-</v>
      </c>
      <c r="AK25" s="19" t="str">
        <f>"-"</f>
        <v>-</v>
      </c>
    </row>
    <row r="26" spans="1:40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U26" s="4" t="str">
        <f>""</f>
        <v/>
      </c>
      <c r="V26" s="17" t="str">
        <f>""</f>
        <v/>
      </c>
      <c r="W26" s="4" t="str">
        <f>""</f>
        <v/>
      </c>
      <c r="X26" s="16" t="str">
        <f>""</f>
        <v/>
      </c>
      <c r="Y26" s="5" t="str">
        <f>""</f>
        <v/>
      </c>
      <c r="Z26" s="4" t="str">
        <f>""</f>
        <v/>
      </c>
      <c r="AA26" s="44">
        <f>IFERROR(#REF!/V26,0)</f>
        <v>0</v>
      </c>
    </row>
    <row r="27" spans="1:40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U27" s="4" t="str">
        <f>""</f>
        <v/>
      </c>
      <c r="V27" s="17" t="str">
        <f>""</f>
        <v/>
      </c>
      <c r="W27" s="4" t="str">
        <f>""</f>
        <v/>
      </c>
      <c r="X27" s="16" t="str">
        <f>""</f>
        <v/>
      </c>
      <c r="Y27" s="5" t="str">
        <f>""</f>
        <v/>
      </c>
      <c r="Z27" s="4" t="str">
        <f>""</f>
        <v/>
      </c>
      <c r="AA27" s="44">
        <f>IFERROR(#REF!/V27,0)</f>
        <v>0</v>
      </c>
    </row>
    <row r="28" spans="1:40">
      <c r="AA28" s="31"/>
    </row>
    <row r="29" spans="1:40">
      <c r="AE29" s="14"/>
    </row>
    <row r="30" spans="1:40">
      <c r="AL30" s="14"/>
    </row>
    <row r="31" spans="1:40">
      <c r="AM31" s="14"/>
    </row>
    <row r="32" spans="1:40">
      <c r="AN32" s="14"/>
    </row>
  </sheetData>
  <sortState xmlns:xlrd2="http://schemas.microsoft.com/office/spreadsheetml/2017/richdata2" ref="K24:AA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2E1A-0D81-476C-9EDE-19F7FDA42867}">
  <dimension ref="A1:E30"/>
  <sheetViews>
    <sheetView workbookViewId="0"/>
  </sheetViews>
  <sheetFormatPr defaultRowHeight="15"/>
  <sheetData>
    <row r="1" spans="1:5">
      <c r="A1" s="47" t="s">
        <v>89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9405-A0D5-41A8-9618-60A800D4365B}">
  <dimension ref="A1:E30"/>
  <sheetViews>
    <sheetView workbookViewId="0"/>
  </sheetViews>
  <sheetFormatPr defaultRowHeight="15"/>
  <sheetData>
    <row r="1" spans="1:5">
      <c r="A1" s="47" t="s">
        <v>89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C500-558D-4339-9474-9F5E05DC19F6}">
  <dimension ref="A1:AO28"/>
  <sheetViews>
    <sheetView workbookViewId="0"/>
  </sheetViews>
  <sheetFormatPr defaultRowHeight="15"/>
  <sheetData>
    <row r="1" spans="1:34">
      <c r="A1" s="47" t="s">
        <v>172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B25" s="47" t="s">
        <v>134</v>
      </c>
      <c r="C25" s="47" t="s">
        <v>44</v>
      </c>
      <c r="E25" s="47" t="s">
        <v>135</v>
      </c>
      <c r="K25" s="47" t="s">
        <v>136</v>
      </c>
      <c r="L25" s="47" t="s">
        <v>137</v>
      </c>
      <c r="M25" s="47" t="s">
        <v>138</v>
      </c>
      <c r="N25" s="47" t="s">
        <v>139</v>
      </c>
      <c r="O25" s="47" t="s">
        <v>140</v>
      </c>
      <c r="P25" s="47" t="s">
        <v>141</v>
      </c>
      <c r="Q25" s="47" t="s">
        <v>142</v>
      </c>
      <c r="S25" s="47" t="s">
        <v>141</v>
      </c>
      <c r="T25" s="47" t="s">
        <v>143</v>
      </c>
      <c r="U25" s="47" t="s">
        <v>144</v>
      </c>
      <c r="V25" s="47" t="s">
        <v>145</v>
      </c>
      <c r="W25" s="47" t="s">
        <v>146</v>
      </c>
      <c r="X25" s="47" t="s">
        <v>147</v>
      </c>
      <c r="Y25" s="47" t="s">
        <v>148</v>
      </c>
      <c r="Z25" s="47" t="s">
        <v>149</v>
      </c>
      <c r="AA25" s="47" t="s">
        <v>150</v>
      </c>
      <c r="AB25" s="47" t="s">
        <v>151</v>
      </c>
    </row>
    <row r="26" spans="1:41">
      <c r="B26" s="47" t="s">
        <v>152</v>
      </c>
      <c r="C26" s="47" t="s">
        <v>45</v>
      </c>
      <c r="E26" s="47" t="s">
        <v>153</v>
      </c>
      <c r="K26" s="47" t="s">
        <v>154</v>
      </c>
      <c r="L26" s="47" t="s">
        <v>155</v>
      </c>
      <c r="M26" s="47" t="s">
        <v>156</v>
      </c>
      <c r="N26" s="47" t="s">
        <v>157</v>
      </c>
      <c r="O26" s="47" t="s">
        <v>158</v>
      </c>
      <c r="P26" s="47" t="s">
        <v>159</v>
      </c>
      <c r="Q26" s="47" t="s">
        <v>160</v>
      </c>
      <c r="S26" s="47" t="s">
        <v>159</v>
      </c>
      <c r="T26" s="47" t="s">
        <v>161</v>
      </c>
      <c r="U26" s="47" t="s">
        <v>162</v>
      </c>
      <c r="V26" s="47" t="s">
        <v>163</v>
      </c>
      <c r="W26" s="47" t="s">
        <v>164</v>
      </c>
      <c r="X26" s="47" t="s">
        <v>165</v>
      </c>
      <c r="Y26" s="47" t="s">
        <v>166</v>
      </c>
      <c r="Z26" s="47" t="s">
        <v>167</v>
      </c>
      <c r="AA26" s="47" t="s">
        <v>168</v>
      </c>
      <c r="AB26" s="47" t="s">
        <v>169</v>
      </c>
    </row>
    <row r="28" spans="1:41">
      <c r="AA28" s="47" t="s">
        <v>170</v>
      </c>
      <c r="AB28" s="47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A70D-6B48-4B85-9067-5B582449FF05}">
  <dimension ref="A1:AO28"/>
  <sheetViews>
    <sheetView workbookViewId="0"/>
  </sheetViews>
  <sheetFormatPr defaultRowHeight="15"/>
  <sheetData>
    <row r="1" spans="1:34">
      <c r="A1" s="47" t="s">
        <v>172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B25" s="47" t="s">
        <v>134</v>
      </c>
      <c r="C25" s="47" t="s">
        <v>44</v>
      </c>
      <c r="E25" s="47" t="s">
        <v>135</v>
      </c>
      <c r="K25" s="47" t="s">
        <v>136</v>
      </c>
      <c r="L25" s="47" t="s">
        <v>137</v>
      </c>
      <c r="M25" s="47" t="s">
        <v>138</v>
      </c>
      <c r="N25" s="47" t="s">
        <v>139</v>
      </c>
      <c r="O25" s="47" t="s">
        <v>140</v>
      </c>
      <c r="P25" s="47" t="s">
        <v>141</v>
      </c>
      <c r="Q25" s="47" t="s">
        <v>142</v>
      </c>
      <c r="S25" s="47" t="s">
        <v>141</v>
      </c>
      <c r="T25" s="47" t="s">
        <v>143</v>
      </c>
      <c r="U25" s="47" t="s">
        <v>144</v>
      </c>
      <c r="V25" s="47" t="s">
        <v>145</v>
      </c>
      <c r="W25" s="47" t="s">
        <v>146</v>
      </c>
      <c r="X25" s="47" t="s">
        <v>147</v>
      </c>
      <c r="Y25" s="47" t="s">
        <v>148</v>
      </c>
      <c r="Z25" s="47" t="s">
        <v>149</v>
      </c>
      <c r="AA25" s="47" t="s">
        <v>150</v>
      </c>
      <c r="AB25" s="47" t="s">
        <v>151</v>
      </c>
    </row>
    <row r="26" spans="1:41">
      <c r="B26" s="47" t="s">
        <v>152</v>
      </c>
      <c r="C26" s="47" t="s">
        <v>45</v>
      </c>
      <c r="E26" s="47" t="s">
        <v>153</v>
      </c>
      <c r="K26" s="47" t="s">
        <v>154</v>
      </c>
      <c r="L26" s="47" t="s">
        <v>155</v>
      </c>
      <c r="M26" s="47" t="s">
        <v>156</v>
      </c>
      <c r="N26" s="47" t="s">
        <v>157</v>
      </c>
      <c r="O26" s="47" t="s">
        <v>158</v>
      </c>
      <c r="P26" s="47" t="s">
        <v>159</v>
      </c>
      <c r="Q26" s="47" t="s">
        <v>160</v>
      </c>
      <c r="S26" s="47" t="s">
        <v>159</v>
      </c>
      <c r="T26" s="47" t="s">
        <v>161</v>
      </c>
      <c r="U26" s="47" t="s">
        <v>162</v>
      </c>
      <c r="V26" s="47" t="s">
        <v>163</v>
      </c>
      <c r="W26" s="47" t="s">
        <v>164</v>
      </c>
      <c r="X26" s="47" t="s">
        <v>165</v>
      </c>
      <c r="Y26" s="47" t="s">
        <v>166</v>
      </c>
      <c r="Z26" s="47" t="s">
        <v>167</v>
      </c>
      <c r="AA26" s="47" t="s">
        <v>168</v>
      </c>
      <c r="AB26" s="47" t="s">
        <v>169</v>
      </c>
    </row>
    <row r="28" spans="1:41">
      <c r="AA28" s="47" t="s">
        <v>170</v>
      </c>
      <c r="AB28" s="47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BC38-EC33-4127-A6B3-C0E32D265EFD}">
  <dimension ref="A1:E30"/>
  <sheetViews>
    <sheetView workbookViewId="0"/>
  </sheetViews>
  <sheetFormatPr defaultRowHeight="15"/>
  <sheetData>
    <row r="1" spans="1:5">
      <c r="A1" s="47" t="s">
        <v>175</v>
      </c>
      <c r="B1" s="47" t="s">
        <v>1</v>
      </c>
      <c r="C1" s="47" t="s">
        <v>2</v>
      </c>
      <c r="D1" s="47" t="s">
        <v>3</v>
      </c>
    </row>
    <row r="2" spans="1:5">
      <c r="B2" s="47" t="s">
        <v>18</v>
      </c>
      <c r="C2" s="47" t="s">
        <v>4</v>
      </c>
    </row>
    <row r="3" spans="1:5">
      <c r="A3" s="47" t="s">
        <v>0</v>
      </c>
      <c r="B3" s="47" t="s">
        <v>5</v>
      </c>
      <c r="C3" s="47" t="s">
        <v>77</v>
      </c>
    </row>
    <row r="4" spans="1:5">
      <c r="A4" s="47" t="s">
        <v>0</v>
      </c>
      <c r="B4" s="47" t="s">
        <v>6</v>
      </c>
      <c r="C4" s="47" t="s">
        <v>78</v>
      </c>
    </row>
    <row r="5" spans="1:5">
      <c r="A5" s="47" t="s">
        <v>0</v>
      </c>
      <c r="B5" s="47" t="s">
        <v>25</v>
      </c>
      <c r="C5" s="47" t="s">
        <v>79</v>
      </c>
      <c r="D5" s="47" t="s">
        <v>80</v>
      </c>
      <c r="E5" s="47" t="s">
        <v>51</v>
      </c>
    </row>
    <row r="8" spans="1:5">
      <c r="A8" s="47" t="s">
        <v>8</v>
      </c>
      <c r="C8" s="47" t="s">
        <v>81</v>
      </c>
    </row>
    <row r="9" spans="1:5">
      <c r="A9" s="47" t="s">
        <v>9</v>
      </c>
      <c r="C9" s="47" t="s">
        <v>82</v>
      </c>
    </row>
    <row r="10" spans="1:5">
      <c r="B10" s="47" t="s">
        <v>37</v>
      </c>
      <c r="C10" s="47" t="s">
        <v>83</v>
      </c>
    </row>
    <row r="11" spans="1:5">
      <c r="B11" s="47" t="s">
        <v>35</v>
      </c>
      <c r="C11" s="47" t="s">
        <v>83</v>
      </c>
    </row>
    <row r="12" spans="1:5">
      <c r="B12" s="47" t="s">
        <v>38</v>
      </c>
      <c r="C12" s="47" t="s">
        <v>84</v>
      </c>
    </row>
    <row r="13" spans="1:5">
      <c r="B13" s="47" t="s">
        <v>39</v>
      </c>
      <c r="C13" s="47" t="s">
        <v>85</v>
      </c>
      <c r="D13" s="47" t="s">
        <v>86</v>
      </c>
    </row>
    <row r="14" spans="1:5">
      <c r="D14" s="47" t="s">
        <v>87</v>
      </c>
    </row>
    <row r="15" spans="1:5">
      <c r="D15" s="47" t="s">
        <v>52</v>
      </c>
    </row>
    <row r="28" spans="3:4">
      <c r="C28" s="47" t="s">
        <v>53</v>
      </c>
      <c r="D28" s="47" t="s">
        <v>52</v>
      </c>
    </row>
    <row r="29" spans="3:4">
      <c r="D29" s="47" t="s">
        <v>86</v>
      </c>
    </row>
    <row r="30" spans="3:4">
      <c r="D30" s="47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1A5B-6A77-4BF2-9E30-B062B0740E39}">
  <dimension ref="A1:AO29"/>
  <sheetViews>
    <sheetView workbookViewId="0"/>
  </sheetViews>
  <sheetFormatPr defaultRowHeight="15"/>
  <sheetData>
    <row r="1" spans="1:34">
      <c r="A1" s="47" t="s">
        <v>211</v>
      </c>
      <c r="B1" s="47" t="s">
        <v>41</v>
      </c>
      <c r="C1" s="47" t="s">
        <v>7</v>
      </c>
      <c r="D1" s="47" t="s">
        <v>7</v>
      </c>
      <c r="E1" s="47" t="s">
        <v>7</v>
      </c>
      <c r="F1" s="47" t="s">
        <v>7</v>
      </c>
      <c r="G1" s="47" t="s">
        <v>7</v>
      </c>
      <c r="H1" s="47" t="s">
        <v>7</v>
      </c>
      <c r="I1" s="47" t="s">
        <v>7</v>
      </c>
      <c r="J1" s="47" t="s">
        <v>48</v>
      </c>
      <c r="K1" s="47" t="s">
        <v>17</v>
      </c>
      <c r="L1" s="47" t="s">
        <v>17</v>
      </c>
      <c r="M1" s="47" t="s">
        <v>17</v>
      </c>
      <c r="N1" s="47" t="s">
        <v>17</v>
      </c>
      <c r="O1" s="47" t="s">
        <v>17</v>
      </c>
      <c r="P1" s="47" t="s">
        <v>17</v>
      </c>
      <c r="Q1" s="47" t="s">
        <v>17</v>
      </c>
      <c r="R1" s="47" t="s">
        <v>17</v>
      </c>
      <c r="S1" s="47" t="s">
        <v>17</v>
      </c>
      <c r="T1" s="47" t="s">
        <v>17</v>
      </c>
      <c r="U1" s="47" t="s">
        <v>17</v>
      </c>
      <c r="V1" s="47" t="s">
        <v>17</v>
      </c>
      <c r="W1" s="47" t="s">
        <v>17</v>
      </c>
      <c r="X1" s="47" t="s">
        <v>7</v>
      </c>
      <c r="Y1" s="47" t="s">
        <v>7</v>
      </c>
      <c r="Z1" s="47" t="s">
        <v>17</v>
      </c>
      <c r="AA1" s="47" t="s">
        <v>17</v>
      </c>
      <c r="AB1" s="47" t="s">
        <v>17</v>
      </c>
      <c r="AG1" s="47" t="s">
        <v>7</v>
      </c>
      <c r="AH1" s="47" t="s">
        <v>7</v>
      </c>
    </row>
    <row r="2" spans="1:34">
      <c r="A2" s="47" t="s">
        <v>7</v>
      </c>
      <c r="D2" s="47" t="s">
        <v>18</v>
      </c>
      <c r="E2" s="47" t="s">
        <v>90</v>
      </c>
    </row>
    <row r="3" spans="1:34">
      <c r="A3" s="47" t="s">
        <v>7</v>
      </c>
      <c r="D3" s="47" t="s">
        <v>21</v>
      </c>
      <c r="E3" s="47" t="s">
        <v>19</v>
      </c>
      <c r="F3" s="47" t="s">
        <v>20</v>
      </c>
      <c r="G3" s="47" t="s">
        <v>22</v>
      </c>
      <c r="H3" s="47" t="s">
        <v>42</v>
      </c>
      <c r="I3" s="47" t="s">
        <v>23</v>
      </c>
    </row>
    <row r="4" spans="1:34">
      <c r="A4" s="47" t="s">
        <v>7</v>
      </c>
      <c r="C4" s="47" t="s">
        <v>11</v>
      </c>
      <c r="D4" s="47" t="s">
        <v>91</v>
      </c>
      <c r="E4" s="47" t="s">
        <v>92</v>
      </c>
      <c r="F4" s="47" t="s">
        <v>46</v>
      </c>
      <c r="G4" s="47" t="s">
        <v>24</v>
      </c>
      <c r="H4" s="47" t="s">
        <v>93</v>
      </c>
    </row>
    <row r="5" spans="1:34">
      <c r="A5" s="47" t="s">
        <v>7</v>
      </c>
      <c r="C5" s="47" t="s">
        <v>10</v>
      </c>
      <c r="D5" s="47" t="s">
        <v>94</v>
      </c>
      <c r="E5" s="47" t="s">
        <v>95</v>
      </c>
      <c r="F5" s="47" t="s">
        <v>47</v>
      </c>
      <c r="G5" s="47" t="s">
        <v>24</v>
      </c>
      <c r="H5" s="47" t="s">
        <v>93</v>
      </c>
      <c r="I5" s="47" t="s">
        <v>96</v>
      </c>
    </row>
    <row r="6" spans="1:34">
      <c r="A6" s="47" t="s">
        <v>7</v>
      </c>
      <c r="C6" s="47" t="s">
        <v>36</v>
      </c>
      <c r="D6" s="47" t="s">
        <v>97</v>
      </c>
      <c r="E6" s="47" t="s">
        <v>98</v>
      </c>
      <c r="F6" s="47" t="s">
        <v>47</v>
      </c>
      <c r="G6" s="47" t="s">
        <v>24</v>
      </c>
      <c r="H6" s="47" t="s">
        <v>93</v>
      </c>
      <c r="I6" s="47" t="s">
        <v>99</v>
      </c>
    </row>
    <row r="7" spans="1:34">
      <c r="A7" s="47" t="s">
        <v>7</v>
      </c>
    </row>
    <row r="8" spans="1:34">
      <c r="A8" s="47" t="s">
        <v>7</v>
      </c>
    </row>
    <row r="9" spans="1:34">
      <c r="A9" s="47" t="s">
        <v>7</v>
      </c>
    </row>
    <row r="10" spans="1:34">
      <c r="A10" s="47" t="s">
        <v>7</v>
      </c>
    </row>
    <row r="11" spans="1:34">
      <c r="A11" s="47" t="s">
        <v>7</v>
      </c>
      <c r="C11" s="47" t="s">
        <v>26</v>
      </c>
      <c r="E11" s="47" t="s">
        <v>100</v>
      </c>
    </row>
    <row r="12" spans="1:34">
      <c r="A12" s="47" t="s">
        <v>7</v>
      </c>
      <c r="C12" s="47" t="s">
        <v>27</v>
      </c>
      <c r="E12" s="47" t="s">
        <v>101</v>
      </c>
    </row>
    <row r="13" spans="1:34">
      <c r="A13" s="47" t="s">
        <v>7</v>
      </c>
      <c r="C13" s="47" t="s">
        <v>37</v>
      </c>
      <c r="E13" s="47" t="s">
        <v>102</v>
      </c>
    </row>
    <row r="14" spans="1:34">
      <c r="A14" s="47" t="s">
        <v>7</v>
      </c>
      <c r="C14" s="47" t="s">
        <v>35</v>
      </c>
      <c r="E14" s="47" t="s">
        <v>103</v>
      </c>
    </row>
    <row r="15" spans="1:34">
      <c r="A15" s="47" t="s">
        <v>7</v>
      </c>
      <c r="C15" s="47" t="s">
        <v>38</v>
      </c>
      <c r="E15" s="47" t="s">
        <v>104</v>
      </c>
    </row>
    <row r="16" spans="1:34">
      <c r="A16" s="47" t="s">
        <v>7</v>
      </c>
      <c r="C16" s="47" t="s">
        <v>39</v>
      </c>
      <c r="E16" s="47" t="s">
        <v>105</v>
      </c>
    </row>
    <row r="17" spans="1:41">
      <c r="A17" s="47" t="s">
        <v>7</v>
      </c>
    </row>
    <row r="18" spans="1:41">
      <c r="A18" s="47" t="s">
        <v>7</v>
      </c>
    </row>
    <row r="21" spans="1:41">
      <c r="K21" s="47" t="s">
        <v>40</v>
      </c>
    </row>
    <row r="23" spans="1:41">
      <c r="E23" s="47" t="s">
        <v>28</v>
      </c>
      <c r="K23" s="47" t="s">
        <v>54</v>
      </c>
      <c r="L23" s="47" t="s">
        <v>55</v>
      </c>
      <c r="M23" s="47" t="s">
        <v>14</v>
      </c>
      <c r="N23" s="47" t="s">
        <v>15</v>
      </c>
      <c r="O23" s="47" t="s">
        <v>29</v>
      </c>
      <c r="P23" s="47" t="s">
        <v>56</v>
      </c>
      <c r="Q23" s="47" t="s">
        <v>57</v>
      </c>
      <c r="R23" s="47" t="s">
        <v>30</v>
      </c>
      <c r="S23" s="47" t="s">
        <v>34</v>
      </c>
      <c r="T23" s="47" t="s">
        <v>32</v>
      </c>
      <c r="U23" s="47" t="s">
        <v>16</v>
      </c>
      <c r="V23" s="47" t="s">
        <v>58</v>
      </c>
      <c r="W23" s="47" t="s">
        <v>59</v>
      </c>
      <c r="X23" s="47" t="s">
        <v>33</v>
      </c>
      <c r="Y23" s="47" t="s">
        <v>12</v>
      </c>
      <c r="Z23" s="47" t="s">
        <v>31</v>
      </c>
      <c r="AA23" s="47" t="s">
        <v>13</v>
      </c>
      <c r="AB23" s="47" t="s">
        <v>49</v>
      </c>
      <c r="AC23" s="47" t="s">
        <v>50</v>
      </c>
      <c r="AD23" s="47" t="s">
        <v>60</v>
      </c>
      <c r="AE23" s="47" t="s">
        <v>61</v>
      </c>
      <c r="AF23" s="47" t="s">
        <v>62</v>
      </c>
      <c r="AG23" s="47" t="s">
        <v>63</v>
      </c>
      <c r="AH23" s="47" t="s">
        <v>64</v>
      </c>
      <c r="AI23" s="47" t="s">
        <v>65</v>
      </c>
      <c r="AJ23" s="47" t="s">
        <v>66</v>
      </c>
      <c r="AK23" s="47" t="s">
        <v>67</v>
      </c>
      <c r="AL23" s="47" t="s">
        <v>68</v>
      </c>
      <c r="AM23" s="47" t="s">
        <v>69</v>
      </c>
      <c r="AN23" s="47" t="s">
        <v>70</v>
      </c>
      <c r="AO23" s="47" t="s">
        <v>71</v>
      </c>
    </row>
    <row r="24" spans="1:41">
      <c r="B24" s="47" t="s">
        <v>106</v>
      </c>
      <c r="C24" s="47" t="s">
        <v>43</v>
      </c>
      <c r="E24" s="47" t="s">
        <v>107</v>
      </c>
      <c r="K24" s="47" t="s">
        <v>108</v>
      </c>
      <c r="L24" s="47" t="s">
        <v>109</v>
      </c>
      <c r="M24" s="47" t="s">
        <v>110</v>
      </c>
      <c r="N24" s="47" t="s">
        <v>111</v>
      </c>
      <c r="O24" s="47" t="s">
        <v>112</v>
      </c>
      <c r="P24" s="47" t="s">
        <v>113</v>
      </c>
      <c r="R24" s="47" t="s">
        <v>114</v>
      </c>
      <c r="S24" s="47" t="s">
        <v>115</v>
      </c>
      <c r="T24" s="47" t="s">
        <v>116</v>
      </c>
      <c r="U24" s="47" t="s">
        <v>117</v>
      </c>
      <c r="V24" s="47" t="s">
        <v>118</v>
      </c>
      <c r="W24" s="47" t="s">
        <v>119</v>
      </c>
      <c r="X24" s="47" t="s">
        <v>120</v>
      </c>
      <c r="Y24" s="47" t="s">
        <v>121</v>
      </c>
      <c r="Z24" s="47" t="s">
        <v>122</v>
      </c>
      <c r="AA24" s="47" t="s">
        <v>123</v>
      </c>
      <c r="AB24" s="47" t="s">
        <v>124</v>
      </c>
      <c r="AC24" s="47" t="s">
        <v>125</v>
      </c>
      <c r="AD24" s="47" t="s">
        <v>126</v>
      </c>
      <c r="AE24" s="47" t="s">
        <v>125</v>
      </c>
      <c r="AF24" s="47" t="s">
        <v>72</v>
      </c>
      <c r="AG24" s="47" t="s">
        <v>127</v>
      </c>
      <c r="AH24" s="47" t="s">
        <v>73</v>
      </c>
      <c r="AI24" s="47" t="s">
        <v>74</v>
      </c>
      <c r="AJ24" s="47" t="s">
        <v>128</v>
      </c>
      <c r="AK24" s="47" t="s">
        <v>129</v>
      </c>
      <c r="AL24" s="47" t="s">
        <v>130</v>
      </c>
      <c r="AM24" s="47" t="s">
        <v>131</v>
      </c>
      <c r="AN24" s="47" t="s">
        <v>132</v>
      </c>
      <c r="AO24" s="47" t="s">
        <v>133</v>
      </c>
    </row>
    <row r="25" spans="1:41">
      <c r="A25" s="47" t="s">
        <v>173</v>
      </c>
      <c r="B25" s="47" t="s">
        <v>134</v>
      </c>
      <c r="C25" s="47" t="s">
        <v>43</v>
      </c>
      <c r="E25" s="47" t="s">
        <v>177</v>
      </c>
      <c r="K25" s="47" t="s">
        <v>178</v>
      </c>
      <c r="L25" s="47" t="s">
        <v>179</v>
      </c>
      <c r="M25" s="47" t="s">
        <v>136</v>
      </c>
      <c r="N25" s="47" t="s">
        <v>137</v>
      </c>
      <c r="O25" s="47" t="s">
        <v>138</v>
      </c>
      <c r="P25" s="47" t="s">
        <v>180</v>
      </c>
      <c r="R25" s="47" t="s">
        <v>139</v>
      </c>
      <c r="S25" s="47" t="s">
        <v>140</v>
      </c>
      <c r="T25" s="47" t="s">
        <v>142</v>
      </c>
      <c r="U25" s="47" t="s">
        <v>181</v>
      </c>
      <c r="V25" s="47" t="s">
        <v>182</v>
      </c>
      <c r="W25" s="47" t="s">
        <v>183</v>
      </c>
      <c r="X25" s="47" t="s">
        <v>141</v>
      </c>
      <c r="Y25" s="47" t="s">
        <v>143</v>
      </c>
      <c r="Z25" s="47" t="s">
        <v>144</v>
      </c>
      <c r="AA25" s="47" t="s">
        <v>145</v>
      </c>
      <c r="AB25" s="47" t="s">
        <v>184</v>
      </c>
      <c r="AC25" s="47" t="s">
        <v>151</v>
      </c>
      <c r="AD25" s="47" t="s">
        <v>185</v>
      </c>
      <c r="AE25" s="47" t="s">
        <v>151</v>
      </c>
      <c r="AF25" s="47" t="s">
        <v>72</v>
      </c>
      <c r="AG25" s="47" t="s">
        <v>147</v>
      </c>
      <c r="AH25" s="47" t="s">
        <v>73</v>
      </c>
      <c r="AI25" s="47" t="s">
        <v>74</v>
      </c>
      <c r="AJ25" s="47" t="s">
        <v>186</v>
      </c>
      <c r="AK25" s="47" t="s">
        <v>187</v>
      </c>
      <c r="AL25" s="47" t="s">
        <v>188</v>
      </c>
      <c r="AM25" s="47" t="s">
        <v>189</v>
      </c>
      <c r="AN25" s="47" t="s">
        <v>190</v>
      </c>
      <c r="AO25" s="47" t="s">
        <v>191</v>
      </c>
    </row>
    <row r="26" spans="1:41">
      <c r="B26" s="47" t="s">
        <v>152</v>
      </c>
      <c r="C26" s="47" t="s">
        <v>44</v>
      </c>
      <c r="E26" s="47" t="s">
        <v>135</v>
      </c>
      <c r="K26" s="47" t="s">
        <v>154</v>
      </c>
      <c r="L26" s="47" t="s">
        <v>155</v>
      </c>
      <c r="M26" s="47" t="s">
        <v>156</v>
      </c>
      <c r="N26" s="47" t="s">
        <v>157</v>
      </c>
      <c r="O26" s="47" t="s">
        <v>158</v>
      </c>
      <c r="P26" s="47" t="s">
        <v>159</v>
      </c>
      <c r="Q26" s="47" t="s">
        <v>160</v>
      </c>
      <c r="S26" s="47" t="s">
        <v>159</v>
      </c>
      <c r="T26" s="47" t="s">
        <v>161</v>
      </c>
      <c r="U26" s="47" t="s">
        <v>162</v>
      </c>
      <c r="V26" s="47" t="s">
        <v>163</v>
      </c>
      <c r="W26" s="47" t="s">
        <v>164</v>
      </c>
      <c r="X26" s="47" t="s">
        <v>165</v>
      </c>
      <c r="Y26" s="47" t="s">
        <v>166</v>
      </c>
      <c r="Z26" s="47" t="s">
        <v>167</v>
      </c>
      <c r="AA26" s="47" t="s">
        <v>168</v>
      </c>
      <c r="AB26" s="47" t="s">
        <v>169</v>
      </c>
    </row>
    <row r="27" spans="1:41">
      <c r="B27" s="47" t="s">
        <v>192</v>
      </c>
      <c r="C27" s="47" t="s">
        <v>45</v>
      </c>
      <c r="E27" s="47" t="s">
        <v>153</v>
      </c>
      <c r="K27" s="47" t="s">
        <v>193</v>
      </c>
      <c r="L27" s="47" t="s">
        <v>194</v>
      </c>
      <c r="M27" s="47" t="s">
        <v>195</v>
      </c>
      <c r="N27" s="47" t="s">
        <v>196</v>
      </c>
      <c r="O27" s="47" t="s">
        <v>197</v>
      </c>
      <c r="P27" s="47" t="s">
        <v>198</v>
      </c>
      <c r="Q27" s="47" t="s">
        <v>199</v>
      </c>
      <c r="S27" s="47" t="s">
        <v>198</v>
      </c>
      <c r="T27" s="47" t="s">
        <v>200</v>
      </c>
      <c r="U27" s="47" t="s">
        <v>201</v>
      </c>
      <c r="V27" s="47" t="s">
        <v>202</v>
      </c>
      <c r="W27" s="47" t="s">
        <v>203</v>
      </c>
      <c r="X27" s="47" t="s">
        <v>204</v>
      </c>
      <c r="Y27" s="47" t="s">
        <v>205</v>
      </c>
      <c r="Z27" s="47" t="s">
        <v>206</v>
      </c>
      <c r="AA27" s="47" t="s">
        <v>207</v>
      </c>
      <c r="AB27" s="47" t="s">
        <v>208</v>
      </c>
    </row>
    <row r="29" spans="1:41">
      <c r="AA29" s="47" t="s">
        <v>209</v>
      </c>
      <c r="AB29" s="47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2024-02-05T04:03:37Z</cp:lastPrinted>
  <dcterms:created xsi:type="dcterms:W3CDTF">2017-04-18T02:36:09Z</dcterms:created>
  <dcterms:modified xsi:type="dcterms:W3CDTF">2024-02-05T04:04:33Z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