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"/>
    </mc:Choice>
  </mc:AlternateContent>
  <xr:revisionPtr revIDLastSave="0" documentId="13_ncr:1_{555D0172-B842-4C01-968F-B086BBCBEA6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Data!$K$23:$Z$33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6" i="2" l="1"/>
  <c r="W35" i="2"/>
  <c r="W34" i="2"/>
  <c r="L36" i="2"/>
  <c r="K36" i="2"/>
  <c r="L35" i="2"/>
  <c r="K35" i="2"/>
  <c r="L34" i="2"/>
  <c r="K34" i="2"/>
  <c r="B8" i="89"/>
  <c r="E24" i="2"/>
  <c r="E25" i="2"/>
  <c r="E26" i="2"/>
  <c r="E32" i="2"/>
  <c r="E30" i="2"/>
  <c r="E33" i="2"/>
  <c r="E27" i="2"/>
  <c r="E28" i="2"/>
  <c r="E29" i="2"/>
  <c r="W24" i="2" l="1"/>
  <c r="L24" i="2"/>
  <c r="K24" i="2"/>
  <c r="B24" i="2" s="1"/>
  <c r="Z24" i="2"/>
  <c r="W25" i="2"/>
  <c r="L25" i="2"/>
  <c r="K25" i="2"/>
  <c r="B25" i="2" s="1"/>
  <c r="Z25" i="2"/>
  <c r="W26" i="2"/>
  <c r="L26" i="2"/>
  <c r="K26" i="2"/>
  <c r="B26" i="2" s="1"/>
  <c r="Z26" i="2"/>
  <c r="W32" i="2"/>
  <c r="L32" i="2"/>
  <c r="K32" i="2"/>
  <c r="B32" i="2" s="1"/>
  <c r="Z32" i="2"/>
  <c r="W30" i="2"/>
  <c r="L30" i="2"/>
  <c r="K30" i="2"/>
  <c r="B30" i="2" s="1"/>
  <c r="Z30" i="2"/>
  <c r="W33" i="2"/>
  <c r="L33" i="2"/>
  <c r="K33" i="2"/>
  <c r="B33" i="2" s="1"/>
  <c r="Z33" i="2"/>
  <c r="W27" i="2"/>
  <c r="L27" i="2"/>
  <c r="K27" i="2"/>
  <c r="B27" i="2" s="1"/>
  <c r="Z27" i="2"/>
  <c r="W28" i="2"/>
  <c r="L28" i="2"/>
  <c r="K28" i="2"/>
  <c r="B28" i="2" s="1"/>
  <c r="Z28" i="2"/>
  <c r="W29" i="2"/>
  <c r="L29" i="2"/>
  <c r="K29" i="2"/>
  <c r="B29" i="2" s="1"/>
  <c r="Z29" i="2"/>
  <c r="B7" i="89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C13" i="1"/>
  <c r="E16" i="2" s="1"/>
  <c r="D29" i="1"/>
  <c r="D30" i="1"/>
  <c r="D4" i="2" l="1"/>
  <c r="E4" i="2" s="1"/>
  <c r="D5" i="2"/>
  <c r="I5" i="2"/>
  <c r="D6" i="2"/>
  <c r="I6" i="2"/>
  <c r="K31" i="2" l="1"/>
  <c r="B31" i="2" s="1"/>
  <c r="L31" i="2"/>
  <c r="W31" i="2"/>
  <c r="Z31" i="2"/>
  <c r="E6" i="2"/>
  <c r="E5" i="2"/>
</calcChain>
</file>

<file path=xl/sharedStrings.xml><?xml version="1.0" encoding="utf-8"?>
<sst xmlns="http://schemas.openxmlformats.org/spreadsheetml/2006/main" count="1348" uniqueCount="495">
  <si>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</si>
  <si>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</si>
  <si>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</si>
  <si>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</si>
  <si>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</si>
  <si>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</si>
  <si>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</si>
  <si>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</si>
  <si>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</si>
  <si>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</si>
  <si>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</si>
  <si>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</si>
  <si>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</si>
  <si>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</si>
  <si>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</si>
  <si>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</si>
  <si>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</si>
  <si>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</si>
  <si>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</si>
  <si>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</si>
  <si>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</si>
  <si>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</si>
  <si>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</si>
  <si>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</si>
  <si>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</si>
  <si>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</si>
  <si>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</si>
  <si>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</si>
  <si>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</si>
  <si>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</si>
  <si>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</si>
  <si>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</si>
  <si>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</si>
  <si>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</si>
  <si>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</si>
  <si>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</si>
  <si>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</si>
  <si>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</si>
  <si>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</si>
  <si>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</si>
  <si>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</si>
  <si>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</si>
  <si>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</si>
  <si>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</si>
  <si>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</si>
  <si>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</si>
  <si>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</si>
  <si>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</si>
  <si>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</si>
  <si>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</si>
  <si>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</si>
  <si>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</si>
  <si>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</si>
  <si>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</si>
  <si>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</si>
  <si>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</si>
  <si>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</si>
  <si>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</si>
  <si>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</si>
  <si>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</si>
  <si>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</si>
  <si>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</si>
  <si>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</si>
  <si>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</si>
  <si>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</si>
  <si>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</si>
  <si>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</si>
  <si>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</si>
  <si>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</si>
  <si>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</si>
  <si>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</si>
  <si>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</si>
  <si>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</si>
  <si>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</si>
  <si>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</si>
  <si>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</si>
  <si>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</si>
  <si>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="01/03/2023"</t>
  </si>
  <si>
    <t>="31/03/2023"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</si>
  <si>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</si>
  <si>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</si>
  <si>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</si>
  <si>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</si>
  <si>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</si>
  <si>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</si>
  <si>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</si>
  <si>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</si>
  <si>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</si>
  <si>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</si>
  <si>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</si>
  <si>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</si>
  <si>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</si>
  <si>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</si>
  <si>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</si>
  <si>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</si>
  <si>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</si>
  <si>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</si>
  <si>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</si>
  <si>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</si>
  <si>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</si>
  <si>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</si>
  <si>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</si>
  <si>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</si>
  <si>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</si>
  <si>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</si>
  <si>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</si>
  <si>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</si>
  <si>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</si>
  <si>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</si>
  <si>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</si>
  <si>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</si>
  <si>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</si>
  <si>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</si>
  <si>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</si>
  <si>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</si>
  <si>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</si>
  <si>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</si>
  <si>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</si>
  <si>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</si>
  <si>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</si>
  <si>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</si>
  <si>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</si>
  <si>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</si>
  <si>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</si>
  <si>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</si>
  <si>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</si>
  <si>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</si>
  <si>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</si>
  <si>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</si>
  <si>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</si>
  <si>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</si>
  <si>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</si>
  <si>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</si>
  <si>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</si>
  <si>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</si>
  <si>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</si>
  <si>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</si>
  <si>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</si>
  <si>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</si>
  <si>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</si>
  <si>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</si>
  <si>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</si>
  <si>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</si>
  <si>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</si>
  <si>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</si>
  <si>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</si>
  <si>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</si>
  <si>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</si>
  <si>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</si>
  <si>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</si>
  <si>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</si>
  <si>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</si>
  <si>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</si>
  <si>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</si>
  <si>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</si>
  <si>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</si>
  <si>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</si>
  <si>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</si>
  <si>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</si>
  <si>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</si>
  <si>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</si>
  <si>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</si>
  <si>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</si>
  <si>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</si>
  <si>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</si>
  <si>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</si>
  <si>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</si>
  <si>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</si>
  <si>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</si>
  <si>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</si>
  <si>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</si>
  <si>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</si>
  <si>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</si>
  <si>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</si>
  <si>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</si>
  <si>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</si>
  <si>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</si>
  <si>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="""UICACS"","""",""SQL="",""2=DOCNUM"",""33031117"",""14=CUSTREF"",""4203164901"",""14=U_CUSTREF"",""4203164901"",""15=DOCDATE"",""03/03/2023"",""15=TAXDATE"",""03/03/2023"",""14=CARDCODE"",""CI1261-SGD"",""14=CARDNAME"",""CHANGI GENERAL HOSPITAL PTE LTD"",""14=ITEMCODE"",""MS7NQ-00300GLP"",""1"&amp;"4=ITEMNAME"",""MS SQLSVRSTDCORE SNGL LICSAPK MVL 2LIC CORELIC"",""10=QUANTITY"",""2.000000"",""14=U_PONO"",""942032A"",""15=U_PODATE"",""01/03/2023"",""10=U_TLINTCOS"",""0.000000"",""2=SLPCODE"",""132"",""14=SLPNAME"",""E0001-CS"",""14=MEMO"",""WENDY KUM CHIOU SZE"",""14=CONTACTNAME"",""E"&amp;"-INVOICE"",""10=LINETOTAL"",""11745.580000"",""14=U_ENR"","""",""14=U_MSENR"",""S7138270"",""14=U_MSPCN"",""83288253"",""14=ADDRESS2"",""ALLAN LOKE YENG MUN_x000D_CHANGI GENERAL HOSPITAL PTE LTD 2 SIMEI STREET 3  SINGAPORE 529889_x000D_ALLAN LOKE YENG MUN_x000D_TEL: 94795926_x000D_FAX: _x000D_EMAIL: alla"&amp;"n.loke@ihis.com.sg"""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</si>
  <si>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</si>
  <si>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</si>
  <si>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</si>
  <si>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</si>
  <si>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</si>
  <si>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</si>
  <si>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</si>
  <si>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</si>
  <si>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</si>
  <si>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</si>
  <si>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</si>
  <si>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</si>
  <si>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</si>
  <si>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</si>
  <si>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</si>
  <si>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</si>
  <si>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</si>
  <si>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</si>
  <si>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</si>
  <si>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</si>
  <si>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</si>
  <si>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</si>
  <si>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</si>
  <si>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</si>
  <si>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</si>
  <si>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</si>
  <si>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</si>
  <si>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</si>
  <si>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</si>
  <si>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="""UICACS"","""",""SQL="",""2=DOCNUM"",""33031118"",""14=CUSTREF"",""4203166489"",""14=U_CUSTREF"",""4203166489"",""15=DOCDATE"",""03/03/2023"",""15=TAXDATE"",""03/03/2023"",""14=CARDCODE"",""CI1261-SGD"",""14=CARDNAME"",""CHANGI GENERAL HOSPITAL PTE LTD"",""14=ITEMCODE"",""MS7NQ-00300GLP"",""1"&amp;"4=ITEMNAME"",""MS SQLSVRSTDCORE SNGL LICSAPK MVL 2LIC CORELIC"",""10=QUANTITY"",""2.000000"",""14=U_PONO"",""942032"",""15=U_PODATE"",""28/02/2023"",""10=U_TLINTCOS"",""0.000000"",""2=SLPCODE"",""132"",""14=SLPNAME"",""E0001-CS"",""14=MEMO"",""WENDY KUM CHIOU SZE"",""14=CONTACTNAME"",""E-"&amp;"INVOICE"",""10=LINETOTAL"",""11974.040000"",""14=U_ENR"","""",""14=U_MSENR"",""S7138270"",""14=U_MSPCN"",""83288253"",""14=ADDRESS2"",""CHUA JANET_x000D_CHANGI GENERAL HOSPITAL 2 SIMEI STREET 3  SINGAPORE 529889_x000D_CHUA JANET_x000D_TEL: 97651519_x000D_FAX: _x000D_EMAIL: chua.janet@ihis.com.sg"""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</si>
  <si>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</si>
  <si>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</si>
  <si>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</si>
  <si>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</si>
  <si>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</si>
  <si>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</si>
  <si>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</si>
  <si>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</si>
  <si>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</si>
  <si>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</si>
  <si>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</si>
  <si>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</si>
  <si>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</si>
  <si>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</si>
  <si>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</si>
  <si>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</si>
  <si>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</si>
  <si>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</si>
  <si>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</si>
  <si>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</si>
  <si>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</si>
  <si>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</si>
  <si>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</si>
  <si>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</si>
  <si>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</si>
  <si>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</si>
  <si>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</si>
  <si>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="""UICACS"","""",""SQL="",""2=DOCNUM"",""33031138"",""14=CUSTREF"",""6323000091"",""14=U_CUSTREF"",""6323000091"",""15=DOCDATE"",""06/03/2023"",""15=TAXDATE"",""06/03/2023"",""14=CARDCODE"",""CI1256-SGD"",""14=CARDNAME"",""SINGAPORE HEALTH SERVICES PTE LTD"",""14=ITEMCODE"",""MSD86-05988GLP"","&amp;"""14=ITEMNAME"",""MS VISIO STD 2021 SNGL LTSC"",""10=QUANTITY"",""1.000000"",""14=U_PONO"",""942014A"",""15=U_PODATE"",""01/03/2023"",""10=U_TLINTCOS"",""0.000000"",""2=SLPCODE"",""132"",""14=SLPNAME"",""E0001-CS"",""14=MEMO"",""WENDY KUM CHIOU SZE"",""14=CONTACTNAME"",""FINANCE DEPARTMENT"&amp;""",""10=LINETOTAL"",""277.070000"",""14=U_ENR"","""",""14=U_MSENR"",""S7138270"",""14=U_MSPCN"",""A8AA53F5"",""14=ADDRESS2"",""ZHANG JIA LIN(BM)_x000D_SINGAPORE HEALTH SERVICE 167 JALAN BUKIT MERAH TOWER 5, LEVEL 3 IT TRAINING ROOM, SINGAPORE_x000D_MS ZHANG JIA LIN_x000D_TEL: 94234613_x000D_FAX: _x000D_E"&amp;"MAIL: it.vendor.management@singhealth.com.sg"""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</si>
  <si>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</si>
  <si>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</si>
  <si>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</si>
  <si>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</si>
  <si>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</si>
  <si>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</si>
  <si>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</si>
  <si>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</si>
  <si>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</si>
  <si>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</si>
  <si>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</si>
  <si>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</si>
  <si>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</si>
  <si>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</si>
  <si>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</si>
  <si>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</si>
  <si>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</si>
  <si>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</si>
  <si>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</si>
  <si>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</si>
  <si>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</si>
  <si>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</si>
  <si>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</si>
  <si>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</si>
  <si>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</si>
  <si>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</si>
  <si>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</si>
  <si>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="""UICACS"","""",""SQL="",""2=DOCNUM"",""33031169"",""14=CUSTREF"",""4630043310"",""14=U_CUSTREF"",""4630043310"",""15=DOCDATE"",""10/03/2023"",""15=TAXDATE"",""10/03/2023"",""14=CARDCODE"",""CI1136-SGD"",""14=CARDNAME"",""NATIONAL CANCER CENTRE OF SINGAPORE PTE LTD"",""14=ITEMCODE"",""MS7NQ-"&amp;"00300GLP"",""14=ITEMNAME"",""MS SQLSVRSTDCORE SNGL LICSAPK MVL 2LIC CORELIC"",""10=QUANTITY"",""3.000000"",""14=U_PONO"",""942187A"",""15=U_PODATE"",""09/03/2023"",""10=U_TLINTCOS"",""0.000000"",""2=SLPCODE"",""132"",""14=SLPNAME"",""E0001-CS"",""14=MEMO"",""WENDY KUM CHIOU SZE"",""14=CON"&amp;"TACTNAME"",""ACCOUNTS PAYABLE"",""10=LINETOTAL"",""17736.540000"",""14=U_ENR"","""",""14=U_MSENR"",""S7138270"",""14=U_MSPCN"",""A8AA53F5"",""14=ADDRESS2"",""ANIZAH_x000D_NATIONAL CANCER CENTRE OF SINGAPORE PTE LTD 30 HOSPITAL BOULEVARD BASEMENT 1 SINGAPORE 168583_x000D_ANIZAH_x000D_TEL: _x000D_FAX: "&amp;"_x000D_EMAIL: ANIZAH.AMIN@IHIS.COM.SG"""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</si>
  <si>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</si>
  <si>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</si>
  <si>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</si>
  <si>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</si>
  <si>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</si>
  <si>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</si>
  <si>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</si>
  <si>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</si>
  <si>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</si>
  <si>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</si>
  <si>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</si>
  <si>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=SUM(N29-U29)</t>
  </si>
  <si>
    <t>=IFERROR(NF($E29,"ITEMCODE"),"-")</t>
  </si>
  <si>
    <t>=IFERROR(NF($E29,"ITEMNAME"),"-")</t>
  </si>
  <si>
    <t>=IFERROR(NF($E29,"MEMO"),"-")</t>
  </si>
  <si>
    <t>=IFERROR(NF($E29,"QUANTITY"),"-")</t>
  </si>
  <si>
    <t>=IFERROR(AC29/AA29,0)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</si>
  <si>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</si>
  <si>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</si>
  <si>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</si>
  <si>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</si>
  <si>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</si>
  <si>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</si>
  <si>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</si>
  <si>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</si>
  <si>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</si>
  <si>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</si>
  <si>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="""UICACS"","""",""SQL="",""2=DOCNUM"",""33031245"",""14=CUSTREF"",""6323500063"",""14=U_CUSTREF"",""6323500063"",""15=DOCDATE"",""23/03/2023"",""15=TAXDATE"",""23/03/2023"",""14=CARDCODE"",""CI1256-SGD"",""14=CARDNAME"",""SINGAPORE HEALTH SERVICES PTE LTD"",""14=ITEMCODE"",""MS9EM-00832GLP"","&amp;"""14=ITEMNAME"",""MS WIN SVR STD CORE 2022 SNGL 2  LIC CORE LIC"",""10=QUANTITY"",""20.000000"",""14=U_PONO"",""942404A"",""15=U_PODATE"",""22/03/2023"",""10=U_TLINTCOS"",""0.000000"",""2=SLPCODE"",""132"",""14=SLPNAME"",""E0001-CS"",""14=MEMO"",""WENDY KUM CHIOU SZE"",""14=CONTACTNAME"","&amp;"""FINANCE DEPARTMENT"",""10=LINETOTAL"",""2471.600000"",""14=U_ENR"","""",""14=U_MSENR"",""S7138270"",""14=U_MSPCN"",""A8AA53F5"",""14=ADDRESS2"",""PHANG FU QUAN_x000D_SINGAPORE HEALTH SERVICES PTE LTD 168 JALAN BUKIT MERAH, SURBANA ONE #16-01 SINGAPORE 150168_x000D_PHANG FU QUAN/JEN LIM"&amp;"_x000D_TEL: 91187330_x000D_FAX: _x000D_EMAIL: phang.fu.quan@singhealth.com.sg"""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</si>
  <si>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</si>
  <si>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</si>
  <si>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</si>
  <si>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</si>
  <si>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</si>
  <si>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</si>
  <si>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</si>
  <si>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</si>
  <si>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</si>
  <si>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</si>
  <si>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</si>
  <si>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=SUM(N30-U30)</t>
  </si>
  <si>
    <t>=IFERROR(NF($E30,"ITEMCODE"),"-")</t>
  </si>
  <si>
    <t>=IFERROR(NF($E30,"ITEMNAME"),"-")</t>
  </si>
  <si>
    <t>=IFERROR(NF($E30,"MEMO"),"-")</t>
  </si>
  <si>
    <t>=IFERROR(NF($E30,"QUANTITY"),"-")</t>
  </si>
  <si>
    <t>=IFERROR(AC30/AA30,0)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</si>
  <si>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</si>
  <si>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</si>
  <si>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</si>
  <si>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</si>
  <si>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</si>
  <si>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</si>
  <si>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</si>
  <si>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</si>
  <si>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</si>
  <si>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</si>
  <si>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="""UICACS"","""",""SQL="",""2=DOCNUM"",""33031265"",""14=CUSTREF"",""9410247675"",""14=U_CUSTREF"",""9410247675"",""15=DOCDATE"",""24/03/2023"",""15=TAXDATE"",""24/03/2023"",""14=CARDCODE"",""CI1077-SGD"",""14=CARDNAME"",""KK WOMEN'S AND CHILDREN'S HOSPITAL"",""14=ITEMCODE"",""MS9EA-01291GLP"""&amp;",""14=ITEMNAME"",""MS WIN SERVER DC CORE 2022 SNGL 2 LIC CORE LIC"",""10=QUANTITY"",""30.000000"",""14=U_PONO"",""942428"",""15=U_PODATE"",""23/03/2023"",""10=U_TLINTCOS"",""0.000000"",""2=SLPCODE"",""132"",""14=SLPNAME"",""E0001-CS"",""14=MEMO"",""WENDY KUM CHIOU SZE"",""14=CONTACTNAME"""&amp;",""FINANCE DEPARTMENT"",""10=LINETOTAL"",""20657.400000"",""14=U_ENR"","""",""14=U_MSENR"",""S7138270"",""14=U_MSPCN"",""B1EFBA40"",""14=ADDRESS2"",""GAY CHEE WEE_x000D_KK WOMEN'S AND CHILDREN'S HOSPITAL 100 BUKIT TIMAH ROAD  SINGAPORE 229899_x000D_GAY CHEE WEE_x000D_TEL: 90625777_x000D_FAX: _x000D_EMAIL:"&amp;" gay.chee.wee@ihis.com.sg"""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</si>
  <si>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</si>
  <si>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</si>
  <si>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</si>
  <si>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</si>
  <si>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</si>
  <si>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</si>
  <si>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</si>
  <si>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</si>
  <si>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</si>
  <si>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</si>
  <si>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</si>
  <si>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=SUM(N31-U31)</t>
  </si>
  <si>
    <t>=IFERROR(NF($E31,"ITEMCODE"),"-")</t>
  </si>
  <si>
    <t>=IFERROR(NF($E31,"ITEMNAME"),"-")</t>
  </si>
  <si>
    <t>=IFERROR(NF($E31,"MEMO"),"-")</t>
  </si>
  <si>
    <t>=IFERROR(NF($E31,"QUANTITY"),"-")</t>
  </si>
  <si>
    <t>=IFERROR(AC31/AA31,0)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</si>
  <si>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</si>
  <si>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</si>
  <si>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</si>
  <si>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</si>
  <si>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</si>
  <si>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</si>
  <si>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</si>
  <si>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</si>
  <si>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</si>
  <si>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</si>
  <si>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="""UICACS"","""",""SQL="",""2=DOCNUM"",""33031288"",""14=CUSTREF"",""9410247691"",""14=U_CUSTREF"",""9410247691"",""15=DOCDATE"",""28/03/2023"",""15=TAXDATE"",""28/03/2023"",""14=CARDCODE"",""CI1077-SGD"",""14=CARDNAME"",""KK WOMEN'S AND CHILDREN'S HOSPITAL"",""14=ITEMCODE"",""MS228-04538GLP"""&amp;",""14=ITEMNAME"",""MS SQLSVRSTD SNGL LIC/SA PACK MVL"",""10=QUANTITY"",""1.000000"",""14=U_PONO"",""942512"",""15=U_PODATE"",""27/03/2023"",""10=U_TLINTCOS"",""0.000000"",""2=SLPCODE"",""132"",""14=SLPNAME"",""E0001-CS"",""14=MEMO"",""WENDY KUM CHIOU SZE"",""14=CONTACTNAME"",""FINANCE DEPA"&amp;"RTMENT"",""10=LINETOTAL"",""1487.570000"",""14=U_ENR"","""",""14=U_MSENR"",""S7138270"",""14=U_MSPCN"",""B1EFBA40"",""14=ADDRESS2"",""RENJITH GEORGE_x000D_KK WOMEN'S AND CHILDREN'S HOSPITAL PTE LTD 100 BUKIT TIMAH ROAD  SINGAPORE 229899_x000D_RENJITH GEORGE_x000D_TEL: 97655881_x000D_FAX: _x000D_EMAIL: Re"&amp;"njith.george@ihis.com.sg"""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</si>
  <si>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</si>
  <si>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</si>
  <si>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</si>
  <si>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</si>
  <si>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</si>
  <si>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</si>
  <si>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</si>
  <si>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</si>
  <si>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</si>
  <si>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</si>
  <si>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</si>
  <si>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=SUM(N32-U32)</t>
  </si>
  <si>
    <t>=IFERROR(NF($E32,"ITEMCODE"),"-")</t>
  </si>
  <si>
    <t>=IFERROR(NF($E32,"ITEMNAME"),"-")</t>
  </si>
  <si>
    <t>=IFERROR(NF($E32,"MEMO"),"-")</t>
  </si>
  <si>
    <t>=IFERROR(NF($E32,"QUANTITY"),"-")</t>
  </si>
  <si>
    <t>=IFERROR(AC32/AA32,0)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</si>
  <si>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</si>
  <si>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</si>
  <si>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</si>
  <si>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</si>
  <si>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</si>
  <si>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</si>
  <si>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</si>
  <si>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</si>
  <si>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</si>
  <si>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</si>
  <si>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="""UICACS"","""",""SQL="",""2=DOCNUM"",""33031288"",""14=CUSTREF"",""9410247691"",""14=U_CUSTREF"",""9410247691"",""15=DOCDATE"",""28/03/2023"",""15=TAXDATE"",""28/03/2023"",""14=CARDCODE"",""CI1077-SGD"",""14=CARDNAME"",""KK WOMEN'S AND CHILDREN'S HOSPITAL"",""14=ITEMCODE"",""MS359-00993GLP"""&amp;",""14=ITEMNAME"",""MS SQLCAL SNGL LICSAPK MVL USRCAL"",""10=QUANTITY"",""5.000000"",""14=U_PONO"",""942512"",""15=U_PODATE"",""27/03/2023"",""10=U_TLINTCOS"",""0.000000"",""2=SLPCODE"",""132"",""14=SLPNAME"",""E0001-CS"",""14=MEMO"",""WENDY KUM CHIOU SZE"",""14=CONTACTNAME"",""FINANCE DEPA"&amp;"RTMENT"",""10=LINETOTAL"",""1745.150000"",""14=U_ENR"","""",""14=U_MSENR"",""S7138270"",""14=U_MSPCN"",""B1EFBA40"",""14=ADDRESS2"",""RENJITH GEORGE_x000D_KK WOMEN'S AND CHILDREN'S HOSPITAL PTE LTD 100 BUKIT TIMAH ROAD  SINGAPORE 229899_x000D_RENJITH GEORGE_x000D_TEL: 97655881_x000D_FAX: _x000D_EMAIL: Re"&amp;"njith.george@ihis.com.sg"""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</si>
  <si>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</si>
  <si>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</si>
  <si>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</si>
  <si>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</si>
  <si>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</si>
  <si>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</si>
  <si>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</si>
  <si>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</si>
  <si>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</si>
  <si>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=IFERROR(NF($E33,"U_PODate"),"-")</t>
  </si>
  <si>
    <t>=IFERROR(NF($E33,"DOCdate"),"-")</t>
  </si>
  <si>
    <t>=SUM(N33-U33)</t>
  </si>
  <si>
    <t>=IFERROR(NF($E33,"ITEMCODE"),"-")</t>
  </si>
  <si>
    <t>=IFERROR(NF($E33,"ITEMNAME"),"-")</t>
  </si>
  <si>
    <t>=IFERROR(NF($E33,"MEMO"),"-")</t>
  </si>
  <si>
    <t>=IFERROR(NF($E33,"QUANTITY"),"-")</t>
  </si>
  <si>
    <t>=IFERROR(AC33/AA33,0)</t>
  </si>
  <si>
    <t>=IFERROR(NF($E33,"LINETOTAL"),"-")</t>
  </si>
  <si>
    <t>=IFERROR(NF($E33,"U_BPurDisc"),"-")</t>
  </si>
  <si>
    <t>=IFERROR(NF($E33,"ADDRESS2"),"-")</t>
  </si>
  <si>
    <t>=IFERROR(NF($E33,"ItemCode"),"-")</t>
  </si>
  <si>
    <t>=IFERROR(NF($E33,"ItemName"),"-")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</si>
  <si>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</si>
  <si>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</si>
  <si>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</si>
  <si>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</si>
  <si>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</si>
  <si>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</si>
  <si>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</si>
  <si>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</si>
  <si>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</si>
  <si>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</si>
  <si>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</si>
  <si>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</si>
  <si>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</si>
  <si>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</si>
  <si>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</si>
  <si>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</si>
  <si>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=IFERROR(NF($E34,"ADDRESS2"),"-")</t>
  </si>
  <si>
    <t>=IFERROR(NF($E34,"U_PODATE"),"-")</t>
  </si>
  <si>
    <t>=IFERROR(NF($E34,"U_PONO"),"-")</t>
  </si>
  <si>
    <t>=IFERROR(AB34/V34,0)</t>
  </si>
  <si>
    <t>=IFERROR(NF($E34,"LINETOTAL"),"-")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</si>
  <si>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</si>
  <si>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</si>
  <si>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</si>
  <si>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</si>
  <si>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</si>
  <si>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</si>
  <si>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</si>
  <si>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</si>
  <si>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</si>
  <si>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</si>
  <si>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</si>
  <si>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</si>
  <si>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=IFERROR(NF($E35,"ADDRESS2"),"-")</t>
  </si>
  <si>
    <t>=IFERROR(NF($E35,"U_PODATE"),"-")</t>
  </si>
  <si>
    <t>=IFERROR(NF($E35,"U_PONO"),"-")</t>
  </si>
  <si>
    <t>=IFERROR(AB35/V35,0)</t>
  </si>
  <si>
    <t>=IFERROR(NF($E35,"LINETOTAL"),"-")</t>
  </si>
  <si>
    <t>=SUBTOTAL(9,AA24:AA36)</t>
  </si>
  <si>
    <t>=SUBTOTAL(9,AB24:AB36)</t>
  </si>
  <si>
    <t>Auto+Hide+Values+Formulas=Sheet6,Sheet3,Sheet4+FormulasOnly</t>
  </si>
  <si>
    <t>S7138270</t>
  </si>
  <si>
    <t>A8AA53F5</t>
  </si>
  <si>
    <t>CI1256-SGD</t>
  </si>
  <si>
    <t>SINGAPORE HEALTH SERVICES PTE LTD</t>
  </si>
  <si>
    <t>6723000051</t>
  </si>
  <si>
    <t>MS6VC-04397GLP</t>
  </si>
  <si>
    <t>MS WIN REMOTE DESKTOP SERVICES CAL 2022 SNGL UCAL</t>
  </si>
  <si>
    <t>WENDY KUM CHIOU SZE</t>
  </si>
  <si>
    <t>-</t>
  </si>
  <si>
    <t>MIKE SEE_x000D_INTEGRATED HEALTH INFORMATION SERVICES 6 SERANGOON NORTH AVE 5 #01-01 SINGAPORE 554910_x000D_MIKE SEE_x000D_TEL: 6594 3691/96169197_x000D_FAX: _x000D_EMAIL: mike.see@ihis.com.sg</t>
  </si>
  <si>
    <t>83288253</t>
  </si>
  <si>
    <t>CI1261-SGD</t>
  </si>
  <si>
    <t>CHANGI GENERAL HOSPITAL PTE LTD</t>
  </si>
  <si>
    <t>4203164901</t>
  </si>
  <si>
    <t>MS7NQ-00300GLP</t>
  </si>
  <si>
    <t>MS SQLSVRSTDCORE SNGL LICSAPK MVL 2LIC CORELIC</t>
  </si>
  <si>
    <t>ALLAN LOKE YENG MUN_x000D_CHANGI GENERAL HOSPITAL PTE LTD 2 SIMEI STREET 3  SINGAPORE 529889_x000D_ALLAN LOKE YENG MUN_x000D_TEL: 94795926_x000D_FAX: _x000D_EMAIL: allan.loke@ihis.com.sg</t>
  </si>
  <si>
    <t>4203166489</t>
  </si>
  <si>
    <t>CHUA JANET_x000D_CHANGI GENERAL HOSPITAL 2 SIMEI STREET 3  SINGAPORE 529889_x000D_CHUA JANET_x000D_TEL: 97651519_x000D_FAX: _x000D_EMAIL: chua.janet@ihis.com.sg</t>
  </si>
  <si>
    <t>6323000091</t>
  </si>
  <si>
    <t>MSD86-05988GLP</t>
  </si>
  <si>
    <t>MS VISIO STD 2021 SNGL LTSC</t>
  </si>
  <si>
    <t>ZHANG JIA LIN(BM)_x000D_SINGAPORE HEALTH SERVICE 167 JALAN BUKIT MERAH TOWER 5, LEVEL 3 IT TRAINING ROOM, SINGAPORE_x000D_MS ZHANG JIA LIN_x000D_TEL: 94234613_x000D_FAX: _x000D_EMAIL: it.vendor.management@singhealth.com.sg</t>
  </si>
  <si>
    <t>CI1136-SGD</t>
  </si>
  <si>
    <t>NATIONAL CANCER CENTRE OF SINGAPORE PTE LTD</t>
  </si>
  <si>
    <t>4630043310</t>
  </si>
  <si>
    <t>ANIZAH_x000D_NATIONAL CANCER CENTRE OF SINGAPORE PTE LTD 30 HOSPITAL BOULEVARD BASEMENT 1 SINGAPORE 168583_x000D_ANIZAH_x000D_TEL: _x000D_FAX: _x000D_EMAIL: ANIZAH.AMIN@IHIS.COM.SG</t>
  </si>
  <si>
    <t>6323500063</t>
  </si>
  <si>
    <t>MS9EM-00832GLP</t>
  </si>
  <si>
    <t>MS WIN SVR STD CORE 2022 SNGL 2  LIC CORE LIC</t>
  </si>
  <si>
    <t>PHANG FU QUAN_x000D_SINGAPORE HEALTH SERVICES PTE LTD 168 JALAN BUKIT MERAH, SURBANA ONE #16-01 SINGAPORE 150168_x000D_PHANG FU QUAN/JEN LIM_x000D_TEL: 91187330_x000D_FAX: _x000D_EMAIL: phang.fu.quan@singhealth.com.sg</t>
  </si>
  <si>
    <t>B1EFBA40</t>
  </si>
  <si>
    <t>CI1077-SGD</t>
  </si>
  <si>
    <t>KK WOMEN'S AND CHILDREN'S HOSPITAL</t>
  </si>
  <si>
    <t>9410247675</t>
  </si>
  <si>
    <t>MS9EA-01291GLP</t>
  </si>
  <si>
    <t>MS WIN SERVER DC CORE 2022 SNGL 2 LIC CORE LIC</t>
  </si>
  <si>
    <t>GAY CHEE WEE_x000D_KK WOMEN'S AND CHILDREN'S HOSPITAL 100 BUKIT TIMAH ROAD  SINGAPORE 229899_x000D_GAY CHEE WEE_x000D_TEL: 90625777_x000D_FAX: _x000D_EMAIL: gay.chee.wee@ihis.com.sg</t>
  </si>
  <si>
    <t>9410247691</t>
  </si>
  <si>
    <t>MS228-04538GLP</t>
  </si>
  <si>
    <t>MS SQLSVRSTD SNGL LIC/SA PACK MVL</t>
  </si>
  <si>
    <t>RENJITH GEORGE_x000D_KK WOMEN'S AND CHILDREN'S HOSPITAL PTE LTD 100 BUKIT TIMAH ROAD  SINGAPORE 229899_x000D_RENJITH GEORGE_x000D_TEL: 97655881_x000D_FAX: _x000D_EMAIL: Renjith.george@ihis.com.sg</t>
  </si>
  <si>
    <t>MS359-00993GLP</t>
  </si>
  <si>
    <t>MS SQLCAL SNGL LICSAPK MVL USRCAL</t>
  </si>
  <si>
    <t>"UICACS","","SQL=","2=DOCNUM","33031107","14=CUSTREF","6723000051","14=U_CUSTREF","6723000051","15=DOCDATE","02/03/2023","15=TAXDATE","02/03/2023","14=CARDCODE","CI1256-SGD","14=CARDNAME","SINGAPORE HEALTH SERVICES PTE LTD","14=ITEMCODE","MS6VC-04397GLP","14=ITEMNAME","MS WIN REMOTE DESKTOP SERVICES CAL 2022 SNGL UCAL","10=QUANTITY","60.000000","14=U_PONO","942021B","15=U_PODATE","01/03/2023","10=U_TLINTCOS","0.000000","2=SLPCODE","132","14=SLPNAME","E0001-CS","14=MEMO","WENDY KUM CHIOU SZE","14=CONTACTNAME","FINANCE DEPARTMENT","10=LINETOTAL","8127.600000","14=U_ENR","","14=U_MSENR","S7138270","14=U_MSPCN","A8AA53F5","14=ADDRESS2","MIKE SEE_x000D_INTEGRATED HEALTH INFORMATION SERVICES 6 SERANGOON NORTH AVE 5 #01-01 SINGAPORE 554910_x000D_MIKE SEE_x000D_TEL: 6594 3691/96169197_x000D_FAX: _x000D_EMAIL: mike.see@ihis.com.sg"</t>
  </si>
  <si>
    <t>30.11.2025</t>
  </si>
  <si>
    <t>01.04.2023</t>
  </si>
  <si>
    <t>LICENSE WITH SA</t>
  </si>
  <si>
    <t>31.12.2025</t>
  </si>
  <si>
    <t>30.10.2025</t>
  </si>
  <si>
    <t>NATIONAL DENTAL CENTRE</t>
  </si>
  <si>
    <t>4723200126</t>
  </si>
  <si>
    <t>MS7JQ-00353GLP</t>
  </si>
  <si>
    <t>MS SQLSVRENTCORE SNGL LICSAPK MVL 2LIC CORELIC</t>
  </si>
  <si>
    <t>CN0501-SGD</t>
  </si>
  <si>
    <t>NATIONAL DENTAL CENTRE SINGAPORE 5, SECOND HOSPITAL AVENUE  SINGAPORE 168938 ALEXANDER 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</si>
</sst>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0_);[Red]\(0.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38" fontId="0" fillId="0" borderId="0" xfId="2" applyNumberFormat="1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11" fillId="0" borderId="0" xfId="0" applyFont="1"/>
    <xf numFmtId="166" fontId="11" fillId="0" borderId="0" xfId="0" applyNumberFormat="1" applyFont="1"/>
    <xf numFmtId="168" fontId="11" fillId="0" borderId="0" xfId="0" applyNumberFormat="1" applyFont="1"/>
    <xf numFmtId="165" fontId="0" fillId="0" borderId="0" xfId="2" applyNumberFormat="1" applyFont="1" applyAlignment="1">
      <alignment horizontal="center" vertical="top"/>
    </xf>
    <xf numFmtId="165" fontId="0" fillId="6" borderId="0" xfId="2" applyNumberFormat="1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"01/03/2023"</f>
        <v>01/03/2023</v>
      </c>
    </row>
    <row r="4" spans="1:5">
      <c r="A4" s="1" t="s">
        <v>0</v>
      </c>
      <c r="B4" s="4" t="s">
        <v>6</v>
      </c>
      <c r="C4" s="5" t="str">
        <f>"31/03/2023"</f>
        <v>31/03/2023</v>
      </c>
    </row>
    <row r="5" spans="1:5">
      <c r="A5" s="1" t="s">
        <v>0</v>
      </c>
      <c r="B5" s="4" t="s">
        <v>25</v>
      </c>
      <c r="C5" s="4" t="str">
        <f>"*"</f>
        <v>*</v>
      </c>
      <c r="D5" s="4" t="s">
        <v>3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01/Mar/2023..31/Mar/2023</v>
      </c>
    </row>
    <row r="9" spans="1:5">
      <c r="A9" s="1" t="s">
        <v>9</v>
      </c>
      <c r="C9" s="3" t="str">
        <f>TEXT($C$3,"yyyyMMdd") &amp; ".." &amp; TEXT($C$4,"yyyyMMdd")</f>
        <v>20230301..20230331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tabSelected="1" topLeftCell="W19" zoomScale="92" zoomScaleNormal="92" workbookViewId="0">
      <selection activeCell="AE34" sqref="AE34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1" style="4" customWidth="1"/>
    <col min="16" max="16" width="9.85546875" style="4" bestFit="1" customWidth="1"/>
    <col min="17" max="17" width="8.5703125" style="3" customWidth="1"/>
    <col min="18" max="18" width="12" style="4" bestFit="1" customWidth="1"/>
    <col min="19" max="19" width="31" style="4" customWidth="1"/>
    <col min="20" max="20" width="14.7109375" style="4" bestFit="1" customWidth="1"/>
    <col min="21" max="21" width="11.28515625" style="4" bestFit="1" customWidth="1"/>
    <col min="22" max="22" width="11.28515625" style="17" bestFit="1" customWidth="1"/>
    <col min="23" max="23" width="8.5703125" style="4" bestFit="1" customWidth="1"/>
    <col min="24" max="24" width="23.140625" style="4" bestFit="1" customWidth="1"/>
    <col min="25" max="25" width="10.42578125" style="53" bestFit="1" customWidth="1"/>
    <col min="26" max="26" width="13.85546875" style="28" bestFit="1" customWidth="1"/>
    <col min="27" max="27" width="14.5703125" style="4" customWidth="1"/>
    <col min="28" max="28" width="9.28515625" style="4"/>
    <col min="29" max="29" width="10.5703125" style="4" bestFit="1" customWidth="1"/>
    <col min="30" max="30" width="9.28515625" style="4"/>
    <col min="31" max="31" width="57.5703125" style="4" customWidth="1"/>
    <col min="32" max="32" width="25" style="4" customWidth="1"/>
    <col min="33" max="34" width="11.28515625" style="4" customWidth="1"/>
    <col min="35" max="35" width="58" style="4" customWidth="1"/>
    <col min="36" max="36" width="13.140625" style="4" customWidth="1"/>
    <col min="37" max="37" width="11.42578125" style="4" customWidth="1"/>
    <col min="38" max="16384" width="9.28515625" style="4"/>
  </cols>
  <sheetData>
    <row r="1" spans="1:32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17</v>
      </c>
      <c r="Y1" s="20" t="s">
        <v>17</v>
      </c>
      <c r="Z1" s="1" t="s">
        <v>17</v>
      </c>
      <c r="AE1" s="1" t="s">
        <v>7</v>
      </c>
      <c r="AF1" s="1" t="s">
        <v>7</v>
      </c>
    </row>
    <row r="2" spans="1:32" hidden="1">
      <c r="A2" s="1" t="s">
        <v>7</v>
      </c>
      <c r="D2" s="4" t="s">
        <v>18</v>
      </c>
      <c r="E2" s="4" t="str">
        <f>Option!$C$2</f>
        <v>UICACS</v>
      </c>
    </row>
    <row r="3" spans="1:32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2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2" hidden="1">
      <c r="A7" s="1" t="s">
        <v>7</v>
      </c>
    </row>
    <row r="8" spans="1:32" hidden="1">
      <c r="A8" s="1" t="s">
        <v>7</v>
      </c>
      <c r="K8" s="9"/>
    </row>
    <row r="9" spans="1:32" hidden="1">
      <c r="A9" s="1" t="s">
        <v>7</v>
      </c>
      <c r="K9" s="9"/>
    </row>
    <row r="10" spans="1:32" hidden="1">
      <c r="A10" s="1" t="s">
        <v>7</v>
      </c>
    </row>
    <row r="11" spans="1:32" hidden="1">
      <c r="A11" s="1" t="s">
        <v>7</v>
      </c>
      <c r="C11" s="4" t="s">
        <v>26</v>
      </c>
      <c r="E11" s="4" t="str">
        <f>Option!$C$9</f>
        <v>20230301..20230331</v>
      </c>
      <c r="K11" s="9"/>
    </row>
    <row r="12" spans="1:32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2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2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2" hidden="1">
      <c r="A15" s="1" t="s">
        <v>7</v>
      </c>
      <c r="C15" s="4" t="s">
        <v>38</v>
      </c>
      <c r="E15" s="4" t="str">
        <f>Option!$C$12</f>
        <v>'MS'</v>
      </c>
    </row>
    <row r="16" spans="1:32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39" hidden="1">
      <c r="A17" s="1" t="s">
        <v>7</v>
      </c>
    </row>
    <row r="18" spans="1:39" s="22" customFormat="1" hidden="1">
      <c r="A18" s="22" t="s">
        <v>7</v>
      </c>
      <c r="I18" s="23"/>
      <c r="L18" s="24"/>
      <c r="M18" s="25"/>
      <c r="Q18" s="26"/>
      <c r="V18" s="27"/>
      <c r="Y18" s="54"/>
      <c r="Z18" s="29"/>
    </row>
    <row r="20" spans="1:39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</row>
    <row r="21" spans="1:39" ht="15.75">
      <c r="K21" s="56" t="s">
        <v>40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39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</row>
    <row r="23" spans="1:39" ht="126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16</v>
      </c>
      <c r="V23" s="37" t="s">
        <v>58</v>
      </c>
      <c r="W23" s="37" t="s">
        <v>59</v>
      </c>
      <c r="X23" s="35" t="s">
        <v>31</v>
      </c>
      <c r="Y23" s="33" t="s">
        <v>13</v>
      </c>
      <c r="Z23" s="38" t="s">
        <v>49</v>
      </c>
      <c r="AA23" s="38" t="s">
        <v>50</v>
      </c>
      <c r="AB23" s="39" t="s">
        <v>60</v>
      </c>
      <c r="AC23" s="40" t="s">
        <v>61</v>
      </c>
      <c r="AD23" s="40" t="s">
        <v>62</v>
      </c>
      <c r="AE23" s="40" t="s">
        <v>63</v>
      </c>
      <c r="AF23" s="37" t="s">
        <v>64</v>
      </c>
      <c r="AG23" s="37" t="s">
        <v>65</v>
      </c>
      <c r="AH23" s="37" t="s">
        <v>66</v>
      </c>
      <c r="AI23" s="37" t="s">
        <v>67</v>
      </c>
      <c r="AJ23" s="37" t="s">
        <v>68</v>
      </c>
      <c r="AK23" s="37" t="s">
        <v>69</v>
      </c>
      <c r="AL23" s="37" t="s">
        <v>70</v>
      </c>
      <c r="AM23" s="33" t="s">
        <v>71</v>
      </c>
    </row>
    <row r="24" spans="1:39">
      <c r="A24" s="1" t="s">
        <v>173</v>
      </c>
      <c r="B24" s="1" t="str">
        <f t="shared" ref="B24:B33" si="0">IF(K24="","Hide","Show")</f>
        <v>Show</v>
      </c>
      <c r="C24" s="4" t="s">
        <v>43</v>
      </c>
      <c r="E24" s="11" t="str">
        <f>"""UICACS"","""",""SQL="",""2=DOCNUM"",""33031117"",""14=CUSTREF"",""4203164901"",""14=U_CUSTREF"",""4203164901"",""15=DOCDATE"",""03/03/2023"",""15=TAXDATE"",""03/03/2023"",""14=CARDCODE"",""CI1261-SGD"",""14=CARDNAME"",""CHANGI GENERAL HOSPITAL PTE LTD"",""14=ITEMCODE"",""MS7NQ-00300GLP"",""1"&amp;"4=ITEMNAME"",""MS SQLSVRSTDCORE SNGL LICSAPK MVL 2LIC CORELIC"",""10=QUANTITY"",""2.000000"",""14=U_PONO"",""942032A"",""15=U_PODATE"",""01/03/2023"",""10=U_TLINTCOS"",""0.000000"",""2=SLPCODE"",""132"",""14=SLPNAME"",""E0001-CS"",""14=MEMO"",""WENDY KUM CHIOU SZE"",""14=CONTACTNAME"",""E"&amp;"-INVOICE"",""10=LINETOTAL"",""11745.580000"",""14=U_ENR"","""",""14=U_MSENR"",""S7138270"",""14=U_MSPCN"",""83288253"",""14=ADDRESS2"",""ALLAN LOKE YENG MUN_x000D_CHANGI GENERAL HOSPITAL PTE LTD 2 SIMEI STREET 3  SINGAPORE 529889_x000D_ALLAN LOKE YENG MUN_x000D_TEL: 94795926_x000D_FAX: _x000D_EMAIL: alla"&amp;"n.loke@ihis.com.sg"""</f>
        <v>"UICACS","","SQL=","2=DOCNUM","33031117","14=CUSTREF","4203164901","14=U_CUSTREF","4203164901","15=DOCDATE","03/03/2023","15=TAXDATE","03/03/2023","14=CARDCODE","CI1261-SGD","14=CARDNAME","CHANGI GENERAL HOSPITAL PTE LTD","14=ITEMCODE","MS7NQ-00300GLP","14=ITEMNAME","MS SQLSVRSTDCORE SNGL LICSAPK MVL 2LIC CORELIC","10=QUANTITY","2.000000","14=U_PONO","942032A","15=U_PODATE","01/03/2023","10=U_TLINTCOS","0.000000","2=SLPCODE","132","14=SLPNAME","E0001-CS","14=MEMO","WENDY KUM CHIOU SZE","14=CONTACTNAME","E-INVOICE","10=LINETOTAL","11745.580000","14=U_ENR","","14=U_MSENR","S7138270","14=U_MSPCN","83288253","14=ADDRESS2","ALLAN LOKE YENG MUN_x000D_CHANGI GENERAL HOSPITAL PTE LTD 2 SIMEI STREET 3  SINGAPORE 529889_x000D_ALLAN LOKE YENG MUN_x000D_TEL: 94795926_x000D_FAX: _x000D_EMAIL: allan.loke@ihis.com.sg"</v>
      </c>
      <c r="K24" s="19">
        <f t="shared" ref="K24:K33" si="1">MONTH(N24)</f>
        <v>3</v>
      </c>
      <c r="L24" s="19">
        <f t="shared" ref="L24:L33" si="2">YEAR(N24)</f>
        <v>2023</v>
      </c>
      <c r="M24" s="4">
        <v>33031117</v>
      </c>
      <c r="N24" s="30">
        <v>44988</v>
      </c>
      <c r="O24" s="19" t="s">
        <v>439</v>
      </c>
      <c r="P24" s="19" t="s">
        <v>449</v>
      </c>
      <c r="Q24" s="19"/>
      <c r="R24" s="19" t="s">
        <v>450</v>
      </c>
      <c r="S24" s="4" t="s">
        <v>451</v>
      </c>
      <c r="T24" s="19" t="s">
        <v>452</v>
      </c>
      <c r="U24" s="41">
        <v>44986</v>
      </c>
      <c r="V24" s="41">
        <v>44988</v>
      </c>
      <c r="W24" s="42">
        <f t="shared" ref="W24:W33" si="3">SUM(N24-U24)</f>
        <v>2</v>
      </c>
      <c r="X24" s="43" t="s">
        <v>446</v>
      </c>
      <c r="Y24" s="42">
        <v>2</v>
      </c>
      <c r="Z24" s="44">
        <f t="shared" ref="Z24:Z33" si="4">IFERROR(AA24/Y24,0)</f>
        <v>5872.79</v>
      </c>
      <c r="AA24" s="31">
        <v>11745.58</v>
      </c>
      <c r="AB24" s="19" t="s">
        <v>447</v>
      </c>
      <c r="AC24" s="45">
        <v>11745.58</v>
      </c>
      <c r="AD24" s="30" t="s">
        <v>72</v>
      </c>
      <c r="AE24" s="46" t="s">
        <v>455</v>
      </c>
      <c r="AF24" s="47" t="s">
        <v>73</v>
      </c>
      <c r="AG24" s="47" t="s">
        <v>74</v>
      </c>
      <c r="AH24" s="3" t="s">
        <v>453</v>
      </c>
      <c r="AI24" s="3" t="s">
        <v>454</v>
      </c>
      <c r="AJ24" s="19" t="s">
        <v>486</v>
      </c>
      <c r="AK24" s="19" t="s">
        <v>485</v>
      </c>
      <c r="AL24" s="19" t="s">
        <v>484</v>
      </c>
      <c r="AM24" s="19" t="s">
        <v>447</v>
      </c>
    </row>
    <row r="25" spans="1:39">
      <c r="A25" s="1" t="s">
        <v>173</v>
      </c>
      <c r="B25" s="1" t="str">
        <f t="shared" si="0"/>
        <v>Show</v>
      </c>
      <c r="C25" s="4" t="s">
        <v>43</v>
      </c>
      <c r="E25" s="11" t="str">
        <f>"""UICACS"","""",""SQL="",""2=DOCNUM"",""33031117"",""14=CUSTREF"",""4203164901"",""14=U_CUSTREF"",""4203164901"",""15=DOCDATE"",""03/03/2023"",""15=TAXDATE"",""03/03/2023"",""14=CARDCODE"",""CI1261-SGD"",""14=CARDNAME"",""CHANGI GENERAL HOSPITAL PTE LTD"",""14=ITEMCODE"",""MS7NQ-00300GLP"",""1"&amp;"4=ITEMNAME"",""MS SQLSVRSTDCORE SNGL LICSAPK MVL 2LIC CORELIC"",""10=QUANTITY"",""2.000000"",""14=U_PONO"",""942032A"",""15=U_PODATE"",""01/03/2023"",""10=U_TLINTCOS"",""0.000000"",""2=SLPCODE"",""132"",""14=SLPNAME"",""E0001-CS"",""14=MEMO"",""WENDY KUM CHIOU SZE"",""14=CONTACTNAME"",""E"&amp;"-INVOICE"",""10=LINETOTAL"",""11745.580000"",""14=U_ENR"","""",""14=U_MSENR"",""S7138270"",""14=U_MSPCN"",""83288253"",""14=ADDRESS2"",""ALLAN LOKE YENG MUN_x000D_CHANGI GENERAL HOSPITAL PTE LTD 2 SIMEI STREET 3  SINGAPORE 529889_x000D_ALLAN LOKE YENG MUN_x000D_TEL: 94795926_x000D_FAX: _x000D_EMAIL: alla"&amp;"n.loke@ihis.com.sg"""</f>
        <v>"UICACS","","SQL=","2=DOCNUM","33031117","14=CUSTREF","4203164901","14=U_CUSTREF","4203164901","15=DOCDATE","03/03/2023","15=TAXDATE","03/03/2023","14=CARDCODE","CI1261-SGD","14=CARDNAME","CHANGI GENERAL HOSPITAL PTE LTD","14=ITEMCODE","MS7NQ-00300GLP","14=ITEMNAME","MS SQLSVRSTDCORE SNGL LICSAPK MVL 2LIC CORELIC","10=QUANTITY","2.000000","14=U_PONO","942032A","15=U_PODATE","01/03/2023","10=U_TLINTCOS","0.000000","2=SLPCODE","132","14=SLPNAME","E0001-CS","14=MEMO","WENDY KUM CHIOU SZE","14=CONTACTNAME","E-INVOICE","10=LINETOTAL","11745.580000","14=U_ENR","","14=U_MSENR","S7138270","14=U_MSPCN","83288253","14=ADDRESS2","ALLAN LOKE YENG MUN_x000D_CHANGI GENERAL HOSPITAL PTE LTD 2 SIMEI STREET 3  SINGAPORE 529889_x000D_ALLAN LOKE YENG MUN_x000D_TEL: 94795926_x000D_FAX: _x000D_EMAIL: allan.loke@ihis.com.sg"</v>
      </c>
      <c r="K25" s="19">
        <f t="shared" si="1"/>
        <v>3</v>
      </c>
      <c r="L25" s="19">
        <f t="shared" si="2"/>
        <v>2023</v>
      </c>
      <c r="M25" s="4">
        <v>33031117</v>
      </c>
      <c r="N25" s="30">
        <v>44988</v>
      </c>
      <c r="O25" s="19" t="s">
        <v>439</v>
      </c>
      <c r="P25" s="19" t="s">
        <v>449</v>
      </c>
      <c r="Q25" s="19"/>
      <c r="R25" s="19" t="s">
        <v>450</v>
      </c>
      <c r="S25" s="4" t="s">
        <v>451</v>
      </c>
      <c r="T25" s="19" t="s">
        <v>452</v>
      </c>
      <c r="U25" s="41">
        <v>44986</v>
      </c>
      <c r="V25" s="41">
        <v>44988</v>
      </c>
      <c r="W25" s="42">
        <f t="shared" si="3"/>
        <v>2</v>
      </c>
      <c r="X25" s="43" t="s">
        <v>446</v>
      </c>
      <c r="Y25" s="42">
        <v>2</v>
      </c>
      <c r="Z25" s="44">
        <f t="shared" si="4"/>
        <v>5872.79</v>
      </c>
      <c r="AA25" s="31">
        <v>11745.58</v>
      </c>
      <c r="AB25" s="19" t="s">
        <v>447</v>
      </c>
      <c r="AC25" s="45">
        <v>11745.58</v>
      </c>
      <c r="AD25" s="30" t="s">
        <v>72</v>
      </c>
      <c r="AE25" s="46" t="s">
        <v>455</v>
      </c>
      <c r="AF25" s="47" t="s">
        <v>73</v>
      </c>
      <c r="AG25" s="47" t="s">
        <v>74</v>
      </c>
      <c r="AH25" s="3" t="s">
        <v>453</v>
      </c>
      <c r="AI25" s="3" t="s">
        <v>454</v>
      </c>
      <c r="AJ25" s="19" t="s">
        <v>486</v>
      </c>
      <c r="AK25" s="19" t="s">
        <v>485</v>
      </c>
      <c r="AL25" s="19" t="s">
        <v>484</v>
      </c>
      <c r="AM25" s="19" t="s">
        <v>447</v>
      </c>
    </row>
    <row r="26" spans="1:39">
      <c r="A26" s="1" t="s">
        <v>173</v>
      </c>
      <c r="B26" s="1" t="str">
        <f t="shared" si="0"/>
        <v>Show</v>
      </c>
      <c r="C26" s="4" t="s">
        <v>43</v>
      </c>
      <c r="E26" s="11" t="str">
        <f>"""UICACS"","""",""SQL="",""2=DOCNUM"",""33031118"",""14=CUSTREF"",""4203166489"",""14=U_CUSTREF"",""4203166489"",""15=DOCDATE"",""03/03/2023"",""15=TAXDATE"",""03/03/2023"",""14=CARDCODE"",""CI1261-SGD"",""14=CARDNAME"",""CHANGI GENERAL HOSPITAL PTE LTD"",""14=ITEMCODE"",""MS7NQ-00300GLP"",""1"&amp;"4=ITEMNAME"",""MS SQLSVRSTDCORE SNGL LICSAPK MVL 2LIC CORELIC"",""10=QUANTITY"",""2.000000"",""14=U_PONO"",""942032"",""15=U_PODATE"",""28/02/2023"",""10=U_TLINTCOS"",""0.000000"",""2=SLPCODE"",""132"",""14=SLPNAME"",""E0001-CS"",""14=MEMO"",""WENDY KUM CHIOU SZE"",""14=CONTACTNAME"",""E-"&amp;"INVOICE"",""10=LINETOTAL"",""11974.040000"",""14=U_ENR"","""",""14=U_MSENR"",""S7138270"",""14=U_MSPCN"",""83288253"",""14=ADDRESS2"",""CHUA JANET_x000D_CHANGI GENERAL HOSPITAL 2 SIMEI STREET 3  SINGAPORE 529889_x000D_CHUA JANET_x000D_TEL: 97651519_x000D_FAX: _x000D_EMAIL: chua.janet@ihis.com.sg"""</f>
        <v>"UICACS","","SQL=","2=DOCNUM","33031118","14=CUSTREF","4203166489","14=U_CUSTREF","4203166489","15=DOCDATE","03/03/2023","15=TAXDATE","03/03/2023","14=CARDCODE","CI1261-SGD","14=CARDNAME","CHANGI GENERAL HOSPITAL PTE LTD","14=ITEMCODE","MS7NQ-00300GLP","14=ITEMNAME","MS SQLSVRSTDCORE SNGL LICSAPK MVL 2LIC CORELIC","10=QUANTITY","2.000000","14=U_PONO","942032","15=U_PODATE","28/02/2023","10=U_TLINTCOS","0.000000","2=SLPCODE","132","14=SLPNAME","E0001-CS","14=MEMO","WENDY KUM CHIOU SZE","14=CONTACTNAME","E-INVOICE","10=LINETOTAL","11974.040000","14=U_ENR","","14=U_MSENR","S7138270","14=U_MSPCN","83288253","14=ADDRESS2","CHUA JANET_x000D_CHANGI GENERAL HOSPITAL 2 SIMEI STREET 3  SINGAPORE 529889_x000D_CHUA JANET_x000D_TEL: 97651519_x000D_FAX: _x000D_EMAIL: chua.janet@ihis.com.sg"</v>
      </c>
      <c r="K26" s="19">
        <f t="shared" si="1"/>
        <v>3</v>
      </c>
      <c r="L26" s="19">
        <f t="shared" si="2"/>
        <v>2023</v>
      </c>
      <c r="M26" s="4">
        <v>33031118</v>
      </c>
      <c r="N26" s="30">
        <v>44988</v>
      </c>
      <c r="O26" s="19" t="s">
        <v>439</v>
      </c>
      <c r="P26" s="19" t="s">
        <v>449</v>
      </c>
      <c r="Q26" s="19"/>
      <c r="R26" s="19" t="s">
        <v>450</v>
      </c>
      <c r="S26" s="4" t="s">
        <v>451</v>
      </c>
      <c r="T26" s="19" t="s">
        <v>456</v>
      </c>
      <c r="U26" s="41">
        <v>44985</v>
      </c>
      <c r="V26" s="41">
        <v>44988</v>
      </c>
      <c r="W26" s="42">
        <f t="shared" si="3"/>
        <v>3</v>
      </c>
      <c r="X26" s="43" t="s">
        <v>446</v>
      </c>
      <c r="Y26" s="42">
        <v>2</v>
      </c>
      <c r="Z26" s="44">
        <f t="shared" si="4"/>
        <v>5987.02</v>
      </c>
      <c r="AA26" s="31">
        <v>11974.04</v>
      </c>
      <c r="AB26" s="19" t="s">
        <v>447</v>
      </c>
      <c r="AC26" s="45">
        <v>11974.04</v>
      </c>
      <c r="AD26" s="30" t="s">
        <v>72</v>
      </c>
      <c r="AE26" s="46" t="s">
        <v>457</v>
      </c>
      <c r="AF26" s="47" t="s">
        <v>73</v>
      </c>
      <c r="AG26" s="47" t="s">
        <v>74</v>
      </c>
      <c r="AH26" s="3" t="s">
        <v>453</v>
      </c>
      <c r="AI26" s="3" t="s">
        <v>454</v>
      </c>
      <c r="AJ26" s="19" t="s">
        <v>486</v>
      </c>
      <c r="AK26" s="19" t="s">
        <v>485</v>
      </c>
      <c r="AL26" s="19" t="s">
        <v>484</v>
      </c>
      <c r="AM26" s="19" t="s">
        <v>447</v>
      </c>
    </row>
    <row r="27" spans="1:39" ht="14.25" customHeight="1">
      <c r="A27" s="1" t="s">
        <v>173</v>
      </c>
      <c r="B27" s="1" t="str">
        <f t="shared" si="0"/>
        <v>Show</v>
      </c>
      <c r="C27" s="4" t="s">
        <v>43</v>
      </c>
      <c r="E27" s="11" t="str">
        <f>"""UICACS"","""",""SQL="",""2=DOCNUM"",""33031265"",""14=CUSTREF"",""9410247675"",""14=U_CUSTREF"",""9410247675"",""15=DOCDATE"",""24/03/2023"",""15=TAXDATE"",""24/03/2023"",""14=CARDCODE"",""CI1077-SGD"",""14=CARDNAME"",""KK WOMEN'S AND CHILDREN'S HOSPITAL"",""14=ITEMCODE"",""MS9EA-01291GLP"""&amp;",""14=ITEMNAME"",""MS WIN SERVER DC CORE 2022 SNGL 2 LIC CORE LIC"",""10=QUANTITY"",""30.000000"",""14=U_PONO"",""942428"",""15=U_PODATE"",""23/03/2023"",""10=U_TLINTCOS"",""0.000000"",""2=SLPCODE"",""132"",""14=SLPNAME"",""E0001-CS"",""14=MEMO"",""WENDY KUM CHIOU SZE"",""14=CONTACTNAME"""&amp;",""FINANCE DEPARTMENT"",""10=LINETOTAL"",""20657.400000"",""14=U_ENR"","""",""14=U_MSENR"",""S7138270"",""14=U_MSPCN"",""B1EFBA40"",""14=ADDRESS2"",""GAY CHEE WEE_x000D_KK WOMEN'S AND CHILDREN'S HOSPITAL 100 BUKIT TIMAH ROAD  SINGAPORE 229899_x000D_GAY CHEE WEE_x000D_TEL: 90625777_x000D_FAX: _x000D_EMAIL:"&amp;" gay.chee.wee@ihis.com.sg"""</f>
        <v>"UICACS","","SQL=","2=DOCNUM","33031265","14=CUSTREF","9410247675","14=U_CUSTREF","9410247675","15=DOCDATE","24/03/2023","15=TAXDATE","24/03/2023","14=CARDCODE","CI1077-SGD","14=CARDNAME","KK WOMEN'S AND CHILDREN'S HOSPITAL","14=ITEMCODE","MS9EA-01291GLP","14=ITEMNAME","MS WIN SERVER DC CORE 2022 SNGL 2 LIC CORE LIC","10=QUANTITY","30.000000","14=U_PONO","942428","15=U_PODATE","23/03/2023","10=U_TLINTCOS","0.000000","2=SLPCODE","132","14=SLPNAME","E0001-CS","14=MEMO","WENDY KUM CHIOU SZE","14=CONTACTNAME","FINANCE DEPARTMENT","10=LINETOTAL","20657.400000","14=U_ENR","","14=U_MSENR","S7138270","14=U_MSPCN","B1EFBA40","14=ADDRESS2","GAY CHEE WEE_x000D_KK WOMEN'S AND CHILDREN'S HOSPITAL 100 BUKIT TIMAH ROAD  SINGAPORE 229899_x000D_GAY CHEE WEE_x000D_TEL: 90625777_x000D_FAX: _x000D_EMAIL: gay.chee.wee@ihis.com.sg"</v>
      </c>
      <c r="K27" s="19">
        <f t="shared" si="1"/>
        <v>3</v>
      </c>
      <c r="L27" s="19">
        <f t="shared" si="2"/>
        <v>2023</v>
      </c>
      <c r="M27" s="4">
        <v>33031265</v>
      </c>
      <c r="N27" s="30">
        <v>45009</v>
      </c>
      <c r="O27" s="19" t="s">
        <v>439</v>
      </c>
      <c r="P27" s="19" t="s">
        <v>470</v>
      </c>
      <c r="Q27" s="19"/>
      <c r="R27" s="19" t="s">
        <v>471</v>
      </c>
      <c r="S27" s="4" t="s">
        <v>472</v>
      </c>
      <c r="T27" s="19" t="s">
        <v>473</v>
      </c>
      <c r="U27" s="41">
        <v>45008</v>
      </c>
      <c r="V27" s="41">
        <v>45009</v>
      </c>
      <c r="W27" s="42">
        <f t="shared" si="3"/>
        <v>1</v>
      </c>
      <c r="X27" s="43" t="s">
        <v>446</v>
      </c>
      <c r="Y27" s="42">
        <v>30</v>
      </c>
      <c r="Z27" s="44">
        <f t="shared" si="4"/>
        <v>688.58</v>
      </c>
      <c r="AA27" s="31">
        <v>20657.400000000001</v>
      </c>
      <c r="AB27" s="19" t="s">
        <v>447</v>
      </c>
      <c r="AC27" s="45">
        <v>20657.400000000001</v>
      </c>
      <c r="AD27" s="30" t="s">
        <v>72</v>
      </c>
      <c r="AE27" s="46" t="s">
        <v>476</v>
      </c>
      <c r="AF27" s="47" t="s">
        <v>73</v>
      </c>
      <c r="AG27" s="47" t="s">
        <v>74</v>
      </c>
      <c r="AH27" s="3" t="s">
        <v>474</v>
      </c>
      <c r="AI27" s="3" t="s">
        <v>475</v>
      </c>
      <c r="AJ27" s="19" t="s">
        <v>447</v>
      </c>
      <c r="AK27" s="19" t="s">
        <v>447</v>
      </c>
      <c r="AL27" s="19" t="s">
        <v>447</v>
      </c>
      <c r="AM27" s="19" t="s">
        <v>447</v>
      </c>
    </row>
    <row r="28" spans="1:39">
      <c r="A28" s="1" t="s">
        <v>173</v>
      </c>
      <c r="B28" s="1" t="str">
        <f t="shared" si="0"/>
        <v>Show</v>
      </c>
      <c r="C28" s="4" t="s">
        <v>43</v>
      </c>
      <c r="E28" s="11" t="str">
        <f>"""UICACS"","""",""SQL="",""2=DOCNUM"",""33031288"",""14=CUSTREF"",""9410247691"",""14=U_CUSTREF"",""9410247691"",""15=DOCDATE"",""28/03/2023"",""15=TAXDATE"",""28/03/2023"",""14=CARDCODE"",""CI1077-SGD"",""14=CARDNAME"",""KK WOMEN'S AND CHILDREN'S HOSPITAL"",""14=ITEMCODE"",""MS228-04538GLP"""&amp;",""14=ITEMNAME"",""MS SQLSVRSTD SNGL LIC/SA PACK MVL"",""10=QUANTITY"",""1.000000"",""14=U_PONO"",""942512"",""15=U_PODATE"",""27/03/2023"",""10=U_TLINTCOS"",""0.000000"",""2=SLPCODE"",""132"",""14=SLPNAME"",""E0001-CS"",""14=MEMO"",""WENDY KUM CHIOU SZE"",""14=CONTACTNAME"",""FINANCE DEPA"&amp;"RTMENT"",""10=LINETOTAL"",""1487.570000"",""14=U_ENR"","""",""14=U_MSENR"",""S7138270"",""14=U_MSPCN"",""B1EFBA40"",""14=ADDRESS2"",""RENJITH GEORGE_x000D_KK WOMEN'S AND CHILDREN'S HOSPITAL PTE LTD 100 BUKIT TIMAH ROAD  SINGAPORE 229899_x000D_RENJITH GEORGE_x000D_TEL: 97655881_x000D_FAX: _x000D_EMAIL: Re"&amp;"njith.george@ihis.com.sg"""</f>
        <v>"UICACS","","SQL=","2=DOCNUM","33031288","14=CUSTREF","9410247691","14=U_CUSTREF","9410247691","15=DOCDATE","28/03/2023","15=TAXDATE","28/03/2023","14=CARDCODE","CI1077-SGD","14=CARDNAME","KK WOMEN'S AND CHILDREN'S HOSPITAL","14=ITEMCODE","MS228-04538GLP","14=ITEMNAME","MS SQLSVRSTD SNGL LIC/SA PACK MVL","10=QUANTITY","1.000000","14=U_PONO","942512","15=U_PODATE","27/03/2023","10=U_TLINTCOS","0.000000","2=SLPCODE","132","14=SLPNAME","E0001-CS","14=MEMO","WENDY KUM CHIOU SZE","14=CONTACTNAME","FINANCE DEPARTMENT","10=LINETOTAL","1487.570000","14=U_ENR","","14=U_MSENR","S7138270","14=U_MSPCN","B1EFBA40","14=ADDRESS2","RENJITH GEORGE_x000D_KK WOMEN'S AND CHILDREN'S HOSPITAL PTE LTD 100 BUKIT TIMAH ROAD  SINGAPORE 229899_x000D_RENJITH GEORGE_x000D_TEL: 97655881_x000D_FAX: _x000D_EMAIL: Renjith.george@ihis.com.sg"</v>
      </c>
      <c r="K28" s="19">
        <f t="shared" si="1"/>
        <v>3</v>
      </c>
      <c r="L28" s="19">
        <f t="shared" si="2"/>
        <v>2023</v>
      </c>
      <c r="M28" s="4">
        <v>33031288</v>
      </c>
      <c r="N28" s="30">
        <v>45013</v>
      </c>
      <c r="O28" s="19" t="s">
        <v>439</v>
      </c>
      <c r="P28" s="19" t="s">
        <v>470</v>
      </c>
      <c r="Q28" s="19"/>
      <c r="R28" s="19" t="s">
        <v>471</v>
      </c>
      <c r="S28" s="4" t="s">
        <v>472</v>
      </c>
      <c r="T28" s="19" t="s">
        <v>477</v>
      </c>
      <c r="U28" s="41">
        <v>45012</v>
      </c>
      <c r="V28" s="41">
        <v>45013</v>
      </c>
      <c r="W28" s="42">
        <f t="shared" si="3"/>
        <v>1</v>
      </c>
      <c r="X28" s="43" t="s">
        <v>446</v>
      </c>
      <c r="Y28" s="42">
        <v>1</v>
      </c>
      <c r="Z28" s="44">
        <f t="shared" si="4"/>
        <v>1487.57</v>
      </c>
      <c r="AA28" s="31">
        <v>1487.57</v>
      </c>
      <c r="AB28" s="19" t="s">
        <v>447</v>
      </c>
      <c r="AC28" s="45">
        <v>1487.57</v>
      </c>
      <c r="AD28" s="30" t="s">
        <v>72</v>
      </c>
      <c r="AE28" s="46" t="s">
        <v>480</v>
      </c>
      <c r="AF28" s="47" t="s">
        <v>73</v>
      </c>
      <c r="AG28" s="47" t="s">
        <v>74</v>
      </c>
      <c r="AH28" s="3" t="s">
        <v>478</v>
      </c>
      <c r="AI28" s="3" t="s">
        <v>479</v>
      </c>
      <c r="AJ28" s="19" t="s">
        <v>486</v>
      </c>
      <c r="AK28" s="19" t="s">
        <v>485</v>
      </c>
      <c r="AL28" s="19" t="s">
        <v>487</v>
      </c>
      <c r="AM28" s="19" t="s">
        <v>447</v>
      </c>
    </row>
    <row r="29" spans="1:39">
      <c r="A29" s="1" t="s">
        <v>173</v>
      </c>
      <c r="B29" s="1" t="str">
        <f t="shared" si="0"/>
        <v>Show</v>
      </c>
      <c r="C29" s="4" t="s">
        <v>43</v>
      </c>
      <c r="E29" s="11" t="str">
        <f>"""UICACS"","""",""SQL="",""2=DOCNUM"",""33031288"",""14=CUSTREF"",""9410247691"",""14=U_CUSTREF"",""9410247691"",""15=DOCDATE"",""28/03/2023"",""15=TAXDATE"",""28/03/2023"",""14=CARDCODE"",""CI1077-SGD"",""14=CARDNAME"",""KK WOMEN'S AND CHILDREN'S HOSPITAL"",""14=ITEMCODE"",""MS359-00993GLP"""&amp;",""14=ITEMNAME"",""MS SQLCAL SNGL LICSAPK MVL USRCAL"",""10=QUANTITY"",""5.000000"",""14=U_PONO"",""942512"",""15=U_PODATE"",""27/03/2023"",""10=U_TLINTCOS"",""0.000000"",""2=SLPCODE"",""132"",""14=SLPNAME"",""E0001-CS"",""14=MEMO"",""WENDY KUM CHIOU SZE"",""14=CONTACTNAME"",""FINANCE DEPA"&amp;"RTMENT"",""10=LINETOTAL"",""1745.150000"",""14=U_ENR"","""",""14=U_MSENR"",""S7138270"",""14=U_MSPCN"",""B1EFBA40"",""14=ADDRESS2"",""RENJITH GEORGE_x000D_KK WOMEN'S AND CHILDREN'S HOSPITAL PTE LTD 100 BUKIT TIMAH ROAD  SINGAPORE 229899_x000D_RENJITH GEORGE_x000D_TEL: 97655881_x000D_FAX: _x000D_EMAIL: Re"&amp;"njith.george@ihis.com.sg"""</f>
        <v>"UICACS","","SQL=","2=DOCNUM","33031288","14=CUSTREF","9410247691","14=U_CUSTREF","9410247691","15=DOCDATE","28/03/2023","15=TAXDATE","28/03/2023","14=CARDCODE","CI1077-SGD","14=CARDNAME","KK WOMEN'S AND CHILDREN'S HOSPITAL","14=ITEMCODE","MS359-00993GLP","14=ITEMNAME","MS SQLCAL SNGL LICSAPK MVL USRCAL","10=QUANTITY","5.000000","14=U_PONO","942512","15=U_PODATE","27/03/2023","10=U_TLINTCOS","0.000000","2=SLPCODE","132","14=SLPNAME","E0001-CS","14=MEMO","WENDY KUM CHIOU SZE","14=CONTACTNAME","FINANCE DEPARTMENT","10=LINETOTAL","1745.150000","14=U_ENR","","14=U_MSENR","S7138270","14=U_MSPCN","B1EFBA40","14=ADDRESS2","RENJITH GEORGE_x000D_KK WOMEN'S AND CHILDREN'S HOSPITAL PTE LTD 100 BUKIT TIMAH ROAD  SINGAPORE 229899_x000D_RENJITH GEORGE_x000D_TEL: 97655881_x000D_FAX: _x000D_EMAIL: Renjith.george@ihis.com.sg"</v>
      </c>
      <c r="K29" s="19">
        <f t="shared" si="1"/>
        <v>3</v>
      </c>
      <c r="L29" s="19">
        <f t="shared" si="2"/>
        <v>2023</v>
      </c>
      <c r="M29" s="4">
        <v>33031288</v>
      </c>
      <c r="N29" s="30">
        <v>45013</v>
      </c>
      <c r="O29" s="19" t="s">
        <v>439</v>
      </c>
      <c r="P29" s="19" t="s">
        <v>470</v>
      </c>
      <c r="Q29" s="19"/>
      <c r="R29" s="19" t="s">
        <v>471</v>
      </c>
      <c r="S29" s="4" t="s">
        <v>472</v>
      </c>
      <c r="T29" s="19" t="s">
        <v>477</v>
      </c>
      <c r="U29" s="41">
        <v>45012</v>
      </c>
      <c r="V29" s="41">
        <v>45013</v>
      </c>
      <c r="W29" s="42">
        <f t="shared" si="3"/>
        <v>1</v>
      </c>
      <c r="X29" s="43" t="s">
        <v>446</v>
      </c>
      <c r="Y29" s="42">
        <v>5</v>
      </c>
      <c r="Z29" s="44">
        <f t="shared" si="4"/>
        <v>349.03000000000003</v>
      </c>
      <c r="AA29" s="31">
        <v>1745.15</v>
      </c>
      <c r="AB29" s="19" t="s">
        <v>447</v>
      </c>
      <c r="AC29" s="45">
        <v>1745.15</v>
      </c>
      <c r="AD29" s="30" t="s">
        <v>72</v>
      </c>
      <c r="AE29" s="46" t="s">
        <v>480</v>
      </c>
      <c r="AF29" s="47" t="s">
        <v>73</v>
      </c>
      <c r="AG29" s="47" t="s">
        <v>74</v>
      </c>
      <c r="AH29" s="3" t="s">
        <v>481</v>
      </c>
      <c r="AI29" s="3" t="s">
        <v>482</v>
      </c>
      <c r="AJ29" s="19" t="s">
        <v>486</v>
      </c>
      <c r="AK29" s="19" t="s">
        <v>485</v>
      </c>
      <c r="AL29" s="19" t="s">
        <v>487</v>
      </c>
      <c r="AM29" s="19" t="s">
        <v>447</v>
      </c>
    </row>
    <row r="30" spans="1:39">
      <c r="A30" s="1" t="s">
        <v>173</v>
      </c>
      <c r="B30" s="1" t="str">
        <f t="shared" si="0"/>
        <v>Show</v>
      </c>
      <c r="C30" s="4" t="s">
        <v>43</v>
      </c>
      <c r="E30" s="11" t="str">
        <f>"""UICACS"","""",""SQL="",""2=DOCNUM"",""33031169"",""14=CUSTREF"",""4630043310"",""14=U_CUSTREF"",""4630043310"",""15=DOCDATE"",""10/03/2023"",""15=TAXDATE"",""10/03/2023"",""14=CARDCODE"",""CI1136-SGD"",""14=CARDNAME"",""NATIONAL CANCER CENTRE OF SINGAPORE PTE LTD"",""14=ITEMCODE"",""MS7NQ-"&amp;"00300GLP"",""14=ITEMNAME"",""MS SQLSVRSTDCORE SNGL LICSAPK MVL 2LIC CORELIC"",""10=QUANTITY"",""3.000000"",""14=U_PONO"",""942187A"",""15=U_PODATE"",""09/03/2023"",""10=U_TLINTCOS"",""0.000000"",""2=SLPCODE"",""132"",""14=SLPNAME"",""E0001-CS"",""14=MEMO"",""WENDY KUM CHIOU SZE"",""14=CON"&amp;"TACTNAME"",""ACCOUNTS PAYABLE"",""10=LINETOTAL"",""17736.540000"",""14=U_ENR"","""",""14=U_MSENR"",""S7138270"",""14=U_MSPCN"",""A8AA53F5"",""14=ADDRESS2"",""ANIZAH_x000D_NATIONAL CANCER CENTRE OF SINGAPORE PTE LTD 30 HOSPITAL BOULEVARD BASEMENT 1 SINGAPORE 168583_x000D_ANIZAH_x000D_TEL: _x000D_FAX: "&amp;"_x000D_EMAIL: ANIZAH.AMIN@IHIS.COM.SG"""</f>
        <v>"UICACS","","SQL=","2=DOCNUM","33031169","14=CUSTREF","4630043310","14=U_CUSTREF","4630043310","15=DOCDATE","10/03/2023","15=TAXDATE","10/03/2023","14=CARDCODE","CI1136-SGD","14=CARDNAME","NATIONAL CANCER CENTRE OF SINGAPORE PTE LTD","14=ITEMCODE","MS7NQ-00300GLP","14=ITEMNAME","MS SQLSVRSTDCORE SNGL LICSAPK MVL 2LIC CORELIC","10=QUANTITY","3.000000","14=U_PONO","942187A","15=U_PODATE","09/03/2023","10=U_TLINTCOS","0.000000","2=SLPCODE","132","14=SLPNAME","E0001-CS","14=MEMO","WENDY KUM CHIOU SZE","14=CONTACTNAME","ACCOUNTS PAYABLE","10=LINETOTAL","17736.540000","14=U_ENR","","14=U_MSENR","S7138270","14=U_MSPCN","A8AA53F5","14=ADDRESS2","ANIZAH_x000D_NATIONAL CANCER CENTRE OF SINGAPORE PTE LTD 30 HOSPITAL BOULEVARD BASEMENT 1 SINGAPORE 168583_x000D_ANIZAH_x000D_TEL: _x000D_FAX: _x000D_EMAIL: ANIZAH.AMIN@IHIS.COM.SG"</v>
      </c>
      <c r="K30" s="19">
        <f t="shared" si="1"/>
        <v>3</v>
      </c>
      <c r="L30" s="19">
        <f t="shared" si="2"/>
        <v>2023</v>
      </c>
      <c r="M30" s="4">
        <v>33031169</v>
      </c>
      <c r="N30" s="30">
        <v>44995</v>
      </c>
      <c r="O30" s="19" t="s">
        <v>439</v>
      </c>
      <c r="P30" s="19" t="s">
        <v>440</v>
      </c>
      <c r="Q30" s="19"/>
      <c r="R30" s="19" t="s">
        <v>462</v>
      </c>
      <c r="S30" s="4" t="s">
        <v>463</v>
      </c>
      <c r="T30" s="19" t="s">
        <v>464</v>
      </c>
      <c r="U30" s="41">
        <v>44994</v>
      </c>
      <c r="V30" s="41">
        <v>44995</v>
      </c>
      <c r="W30" s="42">
        <f t="shared" si="3"/>
        <v>1</v>
      </c>
      <c r="X30" s="43" t="s">
        <v>446</v>
      </c>
      <c r="Y30" s="42">
        <v>3</v>
      </c>
      <c r="Z30" s="44">
        <f t="shared" si="4"/>
        <v>5912.18</v>
      </c>
      <c r="AA30" s="31">
        <v>17736.54</v>
      </c>
      <c r="AB30" s="19" t="s">
        <v>447</v>
      </c>
      <c r="AC30" s="45">
        <v>17736.54</v>
      </c>
      <c r="AD30" s="30" t="s">
        <v>72</v>
      </c>
      <c r="AE30" s="46" t="s">
        <v>465</v>
      </c>
      <c r="AF30" s="47" t="s">
        <v>73</v>
      </c>
      <c r="AG30" s="47" t="s">
        <v>74</v>
      </c>
      <c r="AH30" s="3" t="s">
        <v>453</v>
      </c>
      <c r="AI30" s="3" t="s">
        <v>454</v>
      </c>
      <c r="AJ30" s="19" t="s">
        <v>486</v>
      </c>
      <c r="AK30" s="19" t="s">
        <v>485</v>
      </c>
      <c r="AL30" s="19" t="s">
        <v>488</v>
      </c>
      <c r="AM30" s="19" t="s">
        <v>447</v>
      </c>
    </row>
    <row r="31" spans="1:39">
      <c r="B31" s="1" t="str">
        <f t="shared" si="0"/>
        <v>Show</v>
      </c>
      <c r="C31" s="4" t="s">
        <v>43</v>
      </c>
      <c r="E31" s="11" t="s">
        <v>483</v>
      </c>
      <c r="K31" s="19">
        <f t="shared" si="1"/>
        <v>3</v>
      </c>
      <c r="L31" s="19">
        <f t="shared" si="2"/>
        <v>2023</v>
      </c>
      <c r="M31" s="4">
        <v>33031107</v>
      </c>
      <c r="N31" s="30">
        <v>44987</v>
      </c>
      <c r="O31" s="19" t="s">
        <v>439</v>
      </c>
      <c r="P31" s="19" t="s">
        <v>440</v>
      </c>
      <c r="Q31" s="19"/>
      <c r="R31" s="19" t="s">
        <v>441</v>
      </c>
      <c r="S31" s="4" t="s">
        <v>442</v>
      </c>
      <c r="T31" s="19" t="s">
        <v>443</v>
      </c>
      <c r="U31" s="41">
        <v>44986</v>
      </c>
      <c r="V31" s="41">
        <v>44987</v>
      </c>
      <c r="W31" s="42">
        <f t="shared" si="3"/>
        <v>1</v>
      </c>
      <c r="X31" s="43" t="s">
        <v>446</v>
      </c>
      <c r="Y31" s="42">
        <v>60</v>
      </c>
      <c r="Z31" s="44">
        <f t="shared" si="4"/>
        <v>135.46</v>
      </c>
      <c r="AA31" s="31">
        <v>8127.6</v>
      </c>
      <c r="AB31" s="19" t="s">
        <v>447</v>
      </c>
      <c r="AC31" s="45">
        <v>8127.6</v>
      </c>
      <c r="AD31" s="30" t="s">
        <v>72</v>
      </c>
      <c r="AE31" s="46" t="s">
        <v>448</v>
      </c>
      <c r="AF31" s="47" t="s">
        <v>73</v>
      </c>
      <c r="AG31" s="47" t="s">
        <v>74</v>
      </c>
      <c r="AH31" s="3" t="s">
        <v>444</v>
      </c>
      <c r="AI31" s="3" t="s">
        <v>445</v>
      </c>
      <c r="AJ31" s="19" t="s">
        <v>447</v>
      </c>
      <c r="AK31" s="19" t="s">
        <v>447</v>
      </c>
      <c r="AL31" s="19" t="s">
        <v>447</v>
      </c>
      <c r="AM31" s="19" t="s">
        <v>447</v>
      </c>
    </row>
    <row r="32" spans="1:39">
      <c r="A32" s="1" t="s">
        <v>173</v>
      </c>
      <c r="B32" s="1" t="str">
        <f t="shared" si="0"/>
        <v>Show</v>
      </c>
      <c r="C32" s="4" t="s">
        <v>43</v>
      </c>
      <c r="E32" s="11" t="str">
        <f>"""UICACS"","""",""SQL="",""2=DOCNUM"",""33031138"",""14=CUSTREF"",""6323000091"",""14=U_CUSTREF"",""6323000091"",""15=DOCDATE"",""06/03/2023"",""15=TAXDATE"",""06/03/2023"",""14=CARDCODE"",""CI1256-SGD"",""14=CARDNAME"",""SINGAPORE HEALTH SERVICES PTE LTD"",""14=ITEMCODE"",""MSD86-05988GLP"","&amp;"""14=ITEMNAME"",""MS VISIO STD 2021 SNGL LTSC"",""10=QUANTITY"",""1.000000"",""14=U_PONO"",""942014A"",""15=U_PODATE"",""01/03/2023"",""10=U_TLINTCOS"",""0.000000"",""2=SLPCODE"",""132"",""14=SLPNAME"",""E0001-CS"",""14=MEMO"",""WENDY KUM CHIOU SZE"",""14=CONTACTNAME"",""FINANCE DEPARTMENT"&amp;""",""10=LINETOTAL"",""277.070000"",""14=U_ENR"","""",""14=U_MSENR"",""S7138270"",""14=U_MSPCN"",""A8AA53F5"",""14=ADDRESS2"",""ZHANG JIA LIN(BM)_x000D_SINGAPORE HEALTH SERVICE 167 JALAN BUKIT MERAH TOWER 5, LEVEL 3 IT TRAINING ROOM, SINGAPORE_x000D_MS ZHANG JIA LIN_x000D_TEL: 94234613_x000D_FAX: _x000D_E"&amp;"MAIL: it.vendor.management@singhealth.com.sg"""</f>
        <v>"UICACS","","SQL=","2=DOCNUM","33031138","14=CUSTREF","6323000091","14=U_CUSTREF","6323000091","15=DOCDATE","06/03/2023","15=TAXDATE","06/03/2023","14=CARDCODE","CI1256-SGD","14=CARDNAME","SINGAPORE HEALTH SERVICES PTE LTD","14=ITEMCODE","MSD86-05988GLP","14=ITEMNAME","MS VISIO STD 2021 SNGL LTSC","10=QUANTITY","1.000000","14=U_PONO","942014A","15=U_PODATE","01/03/2023","10=U_TLINTCOS","0.000000","2=SLPCODE","132","14=SLPNAME","E0001-CS","14=MEMO","WENDY KUM CHIOU SZE","14=CONTACTNAME","FINANCE DEPARTMENT","10=LINETOTAL","277.070000","14=U_ENR","","14=U_MSENR","S7138270","14=U_MSPCN","A8AA53F5","14=ADDRESS2","ZHANG JIA LIN(BM)_x000D_SINGAPORE HEALTH SERVICE 167 JALAN BUKIT MERAH TOWER 5, LEVEL 3 IT TRAINING ROOM, SINGAPORE_x000D_MS ZHANG JIA LIN_x000D_TEL: 94234613_x000D_FAX: _x000D_EMAIL: it.vendor.management@singhealth.com.sg"</v>
      </c>
      <c r="K32" s="19">
        <f t="shared" si="1"/>
        <v>3</v>
      </c>
      <c r="L32" s="19">
        <f t="shared" si="2"/>
        <v>2023</v>
      </c>
      <c r="M32" s="4">
        <v>33031138</v>
      </c>
      <c r="N32" s="30">
        <v>44991</v>
      </c>
      <c r="O32" s="19" t="s">
        <v>439</v>
      </c>
      <c r="P32" s="19" t="s">
        <v>440</v>
      </c>
      <c r="Q32" s="19"/>
      <c r="R32" s="19" t="s">
        <v>441</v>
      </c>
      <c r="S32" s="4" t="s">
        <v>442</v>
      </c>
      <c r="T32" s="19" t="s">
        <v>458</v>
      </c>
      <c r="U32" s="41">
        <v>44986</v>
      </c>
      <c r="V32" s="41">
        <v>44991</v>
      </c>
      <c r="W32" s="42">
        <f t="shared" si="3"/>
        <v>5</v>
      </c>
      <c r="X32" s="43" t="s">
        <v>446</v>
      </c>
      <c r="Y32" s="42">
        <v>1</v>
      </c>
      <c r="Z32" s="44">
        <f t="shared" si="4"/>
        <v>277.07</v>
      </c>
      <c r="AA32" s="31">
        <v>277.07</v>
      </c>
      <c r="AB32" s="19" t="s">
        <v>447</v>
      </c>
      <c r="AC32" s="45">
        <v>277.07</v>
      </c>
      <c r="AD32" s="30" t="s">
        <v>72</v>
      </c>
      <c r="AE32" s="46" t="s">
        <v>461</v>
      </c>
      <c r="AF32" s="47" t="s">
        <v>73</v>
      </c>
      <c r="AG32" s="47" t="s">
        <v>74</v>
      </c>
      <c r="AH32" s="3" t="s">
        <v>459</v>
      </c>
      <c r="AI32" s="3" t="s">
        <v>460</v>
      </c>
      <c r="AJ32" s="19" t="s">
        <v>447</v>
      </c>
      <c r="AK32" s="19" t="s">
        <v>447</v>
      </c>
      <c r="AL32" s="19" t="s">
        <v>447</v>
      </c>
      <c r="AM32" s="19" t="s">
        <v>447</v>
      </c>
    </row>
    <row r="33" spans="1:40">
      <c r="A33" s="1" t="s">
        <v>173</v>
      </c>
      <c r="B33" s="1" t="str">
        <f t="shared" si="0"/>
        <v>Show</v>
      </c>
      <c r="C33" s="4" t="s">
        <v>43</v>
      </c>
      <c r="E33" s="11" t="str">
        <f>"""UICACS"","""",""SQL="",""2=DOCNUM"",""33031245"",""14=CUSTREF"",""6323500063"",""14=U_CUSTREF"",""6323500063"",""15=DOCDATE"",""23/03/2023"",""15=TAXDATE"",""23/03/2023"",""14=CARDCODE"",""CI1256-SGD"",""14=CARDNAME"",""SINGAPORE HEALTH SERVICES PTE LTD"",""14=ITEMCODE"",""MS9EM-00832GLP"","&amp;"""14=ITEMNAME"",""MS WIN SVR STD CORE 2022 SNGL 2  LIC CORE LIC"",""10=QUANTITY"",""20.000000"",""14=U_PONO"",""942404A"",""15=U_PODATE"",""22/03/2023"",""10=U_TLINTCOS"",""0.000000"",""2=SLPCODE"",""132"",""14=SLPNAME"",""E0001-CS"",""14=MEMO"",""WENDY KUM CHIOU SZE"",""14=CONTACTNAME"","&amp;"""FINANCE DEPARTMENT"",""10=LINETOTAL"",""2471.600000"",""14=U_ENR"","""",""14=U_MSENR"",""S7138270"",""14=U_MSPCN"",""A8AA53F5"",""14=ADDRESS2"",""PHANG FU QUAN_x000D_SINGAPORE HEALTH SERVICES PTE LTD 168 JALAN BUKIT MERAH, SURBANA ONE #16-01 SINGAPORE 150168_x000D_PHANG FU QUAN/JEN LIM"&amp;"_x000D_TEL: 91187330_x000D_FAX: _x000D_EMAIL: phang.fu.quan@singhealth.com.sg"""</f>
        <v>"UICACS","","SQL=","2=DOCNUM","33031245","14=CUSTREF","6323500063","14=U_CUSTREF","6323500063","15=DOCDATE","23/03/2023","15=TAXDATE","23/03/2023","14=CARDCODE","CI1256-SGD","14=CARDNAME","SINGAPORE HEALTH SERVICES PTE LTD","14=ITEMCODE","MS9EM-00832GLP","14=ITEMNAME","MS WIN SVR STD CORE 2022 SNGL 2  LIC CORE LIC","10=QUANTITY","20.000000","14=U_PONO","942404A","15=U_PODATE","22/03/2023","10=U_TLINTCOS","0.000000","2=SLPCODE","132","14=SLPNAME","E0001-CS","14=MEMO","WENDY KUM CHIOU SZE","14=CONTACTNAME","FINANCE DEPARTMENT","10=LINETOTAL","2471.600000","14=U_ENR","","14=U_MSENR","S7138270","14=U_MSPCN","A8AA53F5","14=ADDRESS2","PHANG FU QUAN_x000D_SINGAPORE HEALTH SERVICES PTE LTD 168 JALAN BUKIT MERAH, SURBANA ONE #16-01 SINGAPORE 150168_x000D_PHANG FU QUAN/JEN LIM_x000D_TEL: 91187330_x000D_FAX: _x000D_EMAIL: phang.fu.quan@singhealth.com.sg"</v>
      </c>
      <c r="K33" s="19">
        <f t="shared" si="1"/>
        <v>3</v>
      </c>
      <c r="L33" s="19">
        <f t="shared" si="2"/>
        <v>2023</v>
      </c>
      <c r="M33" s="4">
        <v>33031245</v>
      </c>
      <c r="N33" s="30">
        <v>45008</v>
      </c>
      <c r="O33" s="19" t="s">
        <v>439</v>
      </c>
      <c r="P33" s="19" t="s">
        <v>440</v>
      </c>
      <c r="Q33" s="19"/>
      <c r="R33" s="19" t="s">
        <v>441</v>
      </c>
      <c r="S33" s="4" t="s">
        <v>442</v>
      </c>
      <c r="T33" s="19" t="s">
        <v>466</v>
      </c>
      <c r="U33" s="41">
        <v>45007</v>
      </c>
      <c r="V33" s="41">
        <v>45008</v>
      </c>
      <c r="W33" s="42">
        <f t="shared" si="3"/>
        <v>1</v>
      </c>
      <c r="X33" s="43" t="s">
        <v>446</v>
      </c>
      <c r="Y33" s="42">
        <v>20</v>
      </c>
      <c r="Z33" s="44">
        <f t="shared" si="4"/>
        <v>123.58</v>
      </c>
      <c r="AA33" s="31">
        <v>2471.6</v>
      </c>
      <c r="AB33" s="19" t="s">
        <v>447</v>
      </c>
      <c r="AC33" s="45">
        <v>2471.6</v>
      </c>
      <c r="AD33" s="30" t="s">
        <v>72</v>
      </c>
      <c r="AE33" s="46" t="s">
        <v>469</v>
      </c>
      <c r="AF33" s="47" t="s">
        <v>73</v>
      </c>
      <c r="AG33" s="47" t="s">
        <v>74</v>
      </c>
      <c r="AH33" s="3" t="s">
        <v>467</v>
      </c>
      <c r="AI33" s="3" t="s">
        <v>468</v>
      </c>
      <c r="AJ33" s="19" t="s">
        <v>447</v>
      </c>
      <c r="AK33" s="19" t="s">
        <v>447</v>
      </c>
      <c r="AL33" s="19" t="s">
        <v>447</v>
      </c>
      <c r="AM33" s="19" t="s">
        <v>447</v>
      </c>
    </row>
    <row r="34" spans="1:40">
      <c r="K34" s="19">
        <f t="shared" ref="K34:K36" si="5">MONTH(N34)</f>
        <v>3</v>
      </c>
      <c r="L34" s="19">
        <f t="shared" ref="L34:L36" si="6">YEAR(N34)</f>
        <v>2023</v>
      </c>
      <c r="M34" s="50">
        <v>33031246</v>
      </c>
      <c r="N34" s="51">
        <v>45008</v>
      </c>
      <c r="O34" s="19" t="s">
        <v>439</v>
      </c>
      <c r="P34" s="4" t="s">
        <v>440</v>
      </c>
      <c r="R34" s="4" t="s">
        <v>493</v>
      </c>
      <c r="S34" s="50" t="s">
        <v>489</v>
      </c>
      <c r="T34" s="50" t="s">
        <v>490</v>
      </c>
      <c r="U34" s="41">
        <v>45007</v>
      </c>
      <c r="V34" s="41">
        <v>45007</v>
      </c>
      <c r="W34" s="42">
        <f t="shared" ref="W34:W36" si="7">SUM(N34-U34)</f>
        <v>1</v>
      </c>
      <c r="X34" s="43" t="s">
        <v>446</v>
      </c>
      <c r="Y34" s="55">
        <v>30</v>
      </c>
      <c r="Z34" s="31">
        <v>126.86</v>
      </c>
      <c r="AA34" s="52">
        <v>3805.8</v>
      </c>
      <c r="AB34" s="19">
        <v>2</v>
      </c>
      <c r="AC34" s="52">
        <v>3805.8</v>
      </c>
      <c r="AD34" s="30" t="s">
        <v>72</v>
      </c>
      <c r="AE34" s="4" t="s">
        <v>494</v>
      </c>
      <c r="AG34" s="47" t="s">
        <v>74</v>
      </c>
      <c r="AH34" s="51" t="s">
        <v>444</v>
      </c>
      <c r="AI34" s="50" t="s">
        <v>445</v>
      </c>
    </row>
    <row r="35" spans="1:40">
      <c r="K35" s="19">
        <f t="shared" si="5"/>
        <v>3</v>
      </c>
      <c r="L35" s="19">
        <f t="shared" si="6"/>
        <v>2023</v>
      </c>
      <c r="M35" s="50">
        <v>33031246</v>
      </c>
      <c r="N35" s="51">
        <v>45008</v>
      </c>
      <c r="O35" s="19" t="s">
        <v>439</v>
      </c>
      <c r="P35" s="19" t="s">
        <v>440</v>
      </c>
      <c r="R35" s="4" t="s">
        <v>493</v>
      </c>
      <c r="S35" s="50" t="s">
        <v>489</v>
      </c>
      <c r="T35" s="50" t="s">
        <v>490</v>
      </c>
      <c r="U35" s="41">
        <v>45007</v>
      </c>
      <c r="V35" s="41">
        <v>45007</v>
      </c>
      <c r="W35" s="42">
        <f t="shared" si="7"/>
        <v>1</v>
      </c>
      <c r="X35" s="43" t="s">
        <v>446</v>
      </c>
      <c r="Y35" s="55">
        <v>8</v>
      </c>
      <c r="Z35" s="28">
        <v>21816.85</v>
      </c>
      <c r="AA35" s="52">
        <v>174534.8</v>
      </c>
      <c r="AB35" s="19">
        <v>2</v>
      </c>
      <c r="AC35" s="52">
        <v>174534.8</v>
      </c>
      <c r="AD35" s="30" t="s">
        <v>72</v>
      </c>
      <c r="AE35" s="4" t="s">
        <v>494</v>
      </c>
      <c r="AG35" s="47" t="s">
        <v>74</v>
      </c>
      <c r="AH35" s="51" t="s">
        <v>491</v>
      </c>
      <c r="AI35" s="50" t="s">
        <v>492</v>
      </c>
      <c r="AJ35" s="19" t="s">
        <v>486</v>
      </c>
      <c r="AK35" s="19" t="s">
        <v>485</v>
      </c>
      <c r="AL35" s="4" t="s">
        <v>488</v>
      </c>
    </row>
    <row r="36" spans="1:40">
      <c r="K36" s="19">
        <f t="shared" si="5"/>
        <v>3</v>
      </c>
      <c r="L36" s="19">
        <f t="shared" si="6"/>
        <v>2023</v>
      </c>
      <c r="M36" s="50">
        <v>33031246</v>
      </c>
      <c r="N36" s="51">
        <v>45008</v>
      </c>
      <c r="O36" s="19" t="s">
        <v>439</v>
      </c>
      <c r="P36" s="19" t="s">
        <v>440</v>
      </c>
      <c r="R36" s="4" t="s">
        <v>493</v>
      </c>
      <c r="S36" s="50" t="s">
        <v>489</v>
      </c>
      <c r="T36" s="50" t="s">
        <v>490</v>
      </c>
      <c r="U36" s="41">
        <v>45007</v>
      </c>
      <c r="V36" s="41">
        <v>45007</v>
      </c>
      <c r="W36" s="42">
        <f t="shared" si="7"/>
        <v>1</v>
      </c>
      <c r="X36" s="43" t="s">
        <v>446</v>
      </c>
      <c r="Y36" s="55">
        <v>20</v>
      </c>
      <c r="Z36" s="28">
        <v>118.8</v>
      </c>
      <c r="AA36" s="52">
        <v>2376</v>
      </c>
      <c r="AB36" s="19">
        <v>2</v>
      </c>
      <c r="AC36" s="52">
        <v>2376</v>
      </c>
      <c r="AD36" s="30" t="s">
        <v>72</v>
      </c>
      <c r="AE36" s="4" t="s">
        <v>494</v>
      </c>
      <c r="AG36" s="47" t="s">
        <v>74</v>
      </c>
      <c r="AH36" s="51" t="s">
        <v>467</v>
      </c>
      <c r="AI36" s="50" t="s">
        <v>468</v>
      </c>
      <c r="AN36" s="14"/>
    </row>
  </sheetData>
  <sortState xmlns:xlrd2="http://schemas.microsoft.com/office/spreadsheetml/2017/richdata2" ref="A24:AN33">
    <sortCondition ref="S24:S33"/>
    <sortCondition ref="M24:M33"/>
  </sortState>
  <mergeCells count="1">
    <mergeCell ref="K21:X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9" sqref="B9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"'CS0085-SGD','CI1238-SGD','CI1190-SGD','CS0086-SGD','CS0507-SGD','CS0507-SGD','CI1261-SGD','CS0085-SGD','CC0128-SGD','CS0222-SGD','CS0226-SGD','CS0653-SGD','CI1277-SGD','CB0059-SGD''CS0678-SGD','CS0653-SGD','CS0276-SGD','CS0200-SGD'""CN0501-SGD"</f>
        <v>'CS0085-SGD','CI1238-SGD','CI1190-SGD','CS0086-SGD','CS0507-SGD','CS0507-SGD','CI1261-SGD','CS0085-SGD','CC0128-SGD','CS0222-SGD','CS0226-SGD','CS0653-SGD','CI1277-SGD','CB0059-SGD''CS0678-SGD','CS0653-SGD','CS0276-SGD','CS0200-SGD'"CN0501-SGD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81B5-C366-437E-8AA5-5AEAC38924CC}">
  <dimension ref="A1:E30"/>
  <sheetViews>
    <sheetView workbookViewId="0"/>
  </sheetViews>
  <sheetFormatPr defaultRowHeight="15"/>
  <sheetData>
    <row r="1" spans="1:5">
      <c r="A1" s="49" t="s">
        <v>89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77</v>
      </c>
    </row>
    <row r="4" spans="1:5">
      <c r="A4" s="49" t="s">
        <v>0</v>
      </c>
      <c r="B4" s="49" t="s">
        <v>6</v>
      </c>
      <c r="C4" s="49" t="s">
        <v>78</v>
      </c>
    </row>
    <row r="5" spans="1:5">
      <c r="A5" s="49" t="s">
        <v>0</v>
      </c>
      <c r="B5" s="49" t="s">
        <v>25</v>
      </c>
      <c r="C5" s="49" t="s">
        <v>79</v>
      </c>
      <c r="D5" s="49" t="s">
        <v>80</v>
      </c>
      <c r="E5" s="49" t="s">
        <v>51</v>
      </c>
    </row>
    <row r="8" spans="1:5">
      <c r="A8" s="49" t="s">
        <v>8</v>
      </c>
      <c r="C8" s="49" t="s">
        <v>81</v>
      </c>
    </row>
    <row r="9" spans="1:5">
      <c r="A9" s="49" t="s">
        <v>9</v>
      </c>
      <c r="C9" s="49" t="s">
        <v>82</v>
      </c>
    </row>
    <row r="10" spans="1:5">
      <c r="B10" s="49" t="s">
        <v>37</v>
      </c>
      <c r="C10" s="49" t="s">
        <v>83</v>
      </c>
    </row>
    <row r="11" spans="1:5">
      <c r="B11" s="49" t="s">
        <v>35</v>
      </c>
      <c r="C11" s="49" t="s">
        <v>83</v>
      </c>
    </row>
    <row r="12" spans="1:5">
      <c r="B12" s="49" t="s">
        <v>38</v>
      </c>
      <c r="C12" s="49" t="s">
        <v>84</v>
      </c>
    </row>
    <row r="13" spans="1:5">
      <c r="B13" s="49" t="s">
        <v>39</v>
      </c>
      <c r="C13" s="49" t="s">
        <v>85</v>
      </c>
      <c r="D13" s="49" t="s">
        <v>86</v>
      </c>
    </row>
    <row r="14" spans="1:5">
      <c r="D14" s="49" t="s">
        <v>87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86</v>
      </c>
    </row>
    <row r="30" spans="3:4">
      <c r="D30" s="4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6C378-C89D-4BBB-A66C-B62361870852}">
  <dimension ref="A1:E30"/>
  <sheetViews>
    <sheetView workbookViewId="0"/>
  </sheetViews>
  <sheetFormatPr defaultRowHeight="15"/>
  <sheetData>
    <row r="1" spans="1:5">
      <c r="A1" s="49" t="s">
        <v>89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77</v>
      </c>
    </row>
    <row r="4" spans="1:5">
      <c r="A4" s="49" t="s">
        <v>0</v>
      </c>
      <c r="B4" s="49" t="s">
        <v>6</v>
      </c>
      <c r="C4" s="49" t="s">
        <v>78</v>
      </c>
    </row>
    <row r="5" spans="1:5">
      <c r="A5" s="49" t="s">
        <v>0</v>
      </c>
      <c r="B5" s="49" t="s">
        <v>25</v>
      </c>
      <c r="C5" s="49" t="s">
        <v>79</v>
      </c>
      <c r="D5" s="49" t="s">
        <v>80</v>
      </c>
      <c r="E5" s="49" t="s">
        <v>51</v>
      </c>
    </row>
    <row r="8" spans="1:5">
      <c r="A8" s="49" t="s">
        <v>8</v>
      </c>
      <c r="C8" s="49" t="s">
        <v>81</v>
      </c>
    </row>
    <row r="9" spans="1:5">
      <c r="A9" s="49" t="s">
        <v>9</v>
      </c>
      <c r="C9" s="49" t="s">
        <v>82</v>
      </c>
    </row>
    <row r="10" spans="1:5">
      <c r="B10" s="49" t="s">
        <v>37</v>
      </c>
      <c r="C10" s="49" t="s">
        <v>83</v>
      </c>
    </row>
    <row r="11" spans="1:5">
      <c r="B11" s="49" t="s">
        <v>35</v>
      </c>
      <c r="C11" s="49" t="s">
        <v>83</v>
      </c>
    </row>
    <row r="12" spans="1:5">
      <c r="B12" s="49" t="s">
        <v>38</v>
      </c>
      <c r="C12" s="49" t="s">
        <v>84</v>
      </c>
    </row>
    <row r="13" spans="1:5">
      <c r="B13" s="49" t="s">
        <v>39</v>
      </c>
      <c r="C13" s="49" t="s">
        <v>85</v>
      </c>
      <c r="D13" s="49" t="s">
        <v>86</v>
      </c>
    </row>
    <row r="14" spans="1:5">
      <c r="D14" s="49" t="s">
        <v>87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86</v>
      </c>
    </row>
    <row r="30" spans="3:4">
      <c r="D30" s="49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0736-CC19-457E-AAFC-E055588471DA}">
  <dimension ref="A1:AO28"/>
  <sheetViews>
    <sheetView workbookViewId="0"/>
  </sheetViews>
  <sheetFormatPr defaultRowHeight="15"/>
  <sheetData>
    <row r="1" spans="1:34">
      <c r="A1" s="49" t="s">
        <v>172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U1" s="49" t="s">
        <v>17</v>
      </c>
      <c r="V1" s="49" t="s">
        <v>17</v>
      </c>
      <c r="W1" s="49" t="s">
        <v>17</v>
      </c>
      <c r="X1" s="49" t="s">
        <v>7</v>
      </c>
      <c r="Y1" s="49" t="s">
        <v>7</v>
      </c>
      <c r="Z1" s="49" t="s">
        <v>17</v>
      </c>
      <c r="AA1" s="49" t="s">
        <v>17</v>
      </c>
      <c r="AB1" s="49" t="s">
        <v>17</v>
      </c>
      <c r="AG1" s="49" t="s">
        <v>7</v>
      </c>
      <c r="AH1" s="49" t="s">
        <v>7</v>
      </c>
    </row>
    <row r="2" spans="1:34">
      <c r="A2" s="49" t="s">
        <v>7</v>
      </c>
      <c r="D2" s="49" t="s">
        <v>18</v>
      </c>
      <c r="E2" s="49" t="s">
        <v>90</v>
      </c>
    </row>
    <row r="3" spans="1:34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4">
      <c r="A4" s="49" t="s">
        <v>7</v>
      </c>
      <c r="C4" s="49" t="s">
        <v>11</v>
      </c>
      <c r="D4" s="49" t="s">
        <v>91</v>
      </c>
      <c r="E4" s="49" t="s">
        <v>92</v>
      </c>
      <c r="F4" s="49" t="s">
        <v>46</v>
      </c>
      <c r="G4" s="49" t="s">
        <v>24</v>
      </c>
      <c r="H4" s="49" t="s">
        <v>93</v>
      </c>
    </row>
    <row r="5" spans="1:34">
      <c r="A5" s="49" t="s">
        <v>7</v>
      </c>
      <c r="C5" s="49" t="s">
        <v>10</v>
      </c>
      <c r="D5" s="49" t="s">
        <v>94</v>
      </c>
      <c r="E5" s="49" t="s">
        <v>95</v>
      </c>
      <c r="F5" s="49" t="s">
        <v>47</v>
      </c>
      <c r="G5" s="49" t="s">
        <v>24</v>
      </c>
      <c r="H5" s="49" t="s">
        <v>93</v>
      </c>
      <c r="I5" s="49" t="s">
        <v>96</v>
      </c>
    </row>
    <row r="6" spans="1:34">
      <c r="A6" s="49" t="s">
        <v>7</v>
      </c>
      <c r="C6" s="49" t="s">
        <v>36</v>
      </c>
      <c r="D6" s="49" t="s">
        <v>97</v>
      </c>
      <c r="E6" s="49" t="s">
        <v>98</v>
      </c>
      <c r="F6" s="49" t="s">
        <v>47</v>
      </c>
      <c r="G6" s="49" t="s">
        <v>24</v>
      </c>
      <c r="H6" s="49" t="s">
        <v>93</v>
      </c>
      <c r="I6" s="49" t="s">
        <v>99</v>
      </c>
    </row>
    <row r="7" spans="1:34">
      <c r="A7" s="49" t="s">
        <v>7</v>
      </c>
    </row>
    <row r="8" spans="1:34">
      <c r="A8" s="49" t="s">
        <v>7</v>
      </c>
    </row>
    <row r="9" spans="1:34">
      <c r="A9" s="49" t="s">
        <v>7</v>
      </c>
    </row>
    <row r="10" spans="1:34">
      <c r="A10" s="49" t="s">
        <v>7</v>
      </c>
    </row>
    <row r="11" spans="1:34">
      <c r="A11" s="49" t="s">
        <v>7</v>
      </c>
      <c r="C11" s="49" t="s">
        <v>26</v>
      </c>
      <c r="E11" s="49" t="s">
        <v>100</v>
      </c>
    </row>
    <row r="12" spans="1:34">
      <c r="A12" s="49" t="s">
        <v>7</v>
      </c>
      <c r="C12" s="49" t="s">
        <v>27</v>
      </c>
      <c r="E12" s="49" t="s">
        <v>101</v>
      </c>
    </row>
    <row r="13" spans="1:34">
      <c r="A13" s="49" t="s">
        <v>7</v>
      </c>
      <c r="C13" s="49" t="s">
        <v>37</v>
      </c>
      <c r="E13" s="49" t="s">
        <v>102</v>
      </c>
    </row>
    <row r="14" spans="1:34">
      <c r="A14" s="49" t="s">
        <v>7</v>
      </c>
      <c r="C14" s="49" t="s">
        <v>35</v>
      </c>
      <c r="E14" s="49" t="s">
        <v>103</v>
      </c>
    </row>
    <row r="15" spans="1:34">
      <c r="A15" s="49" t="s">
        <v>7</v>
      </c>
      <c r="C15" s="49" t="s">
        <v>38</v>
      </c>
      <c r="E15" s="49" t="s">
        <v>104</v>
      </c>
    </row>
    <row r="16" spans="1:34">
      <c r="A16" s="49" t="s">
        <v>7</v>
      </c>
      <c r="C16" s="49" t="s">
        <v>39</v>
      </c>
      <c r="E16" s="49" t="s">
        <v>105</v>
      </c>
    </row>
    <row r="17" spans="1:41">
      <c r="A17" s="49" t="s">
        <v>7</v>
      </c>
    </row>
    <row r="18" spans="1:41">
      <c r="A18" s="49" t="s">
        <v>7</v>
      </c>
    </row>
    <row r="21" spans="1:41">
      <c r="K21" s="49" t="s">
        <v>40</v>
      </c>
    </row>
    <row r="23" spans="1:41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16</v>
      </c>
      <c r="V23" s="49" t="s">
        <v>58</v>
      </c>
      <c r="W23" s="49" t="s">
        <v>59</v>
      </c>
      <c r="X23" s="49" t="s">
        <v>33</v>
      </c>
      <c r="Y23" s="49" t="s">
        <v>12</v>
      </c>
      <c r="Z23" s="49" t="s">
        <v>31</v>
      </c>
      <c r="AA23" s="49" t="s">
        <v>13</v>
      </c>
      <c r="AB23" s="49" t="s">
        <v>49</v>
      </c>
      <c r="AC23" s="49" t="s">
        <v>50</v>
      </c>
      <c r="AD23" s="49" t="s">
        <v>60</v>
      </c>
      <c r="AE23" s="49" t="s">
        <v>61</v>
      </c>
      <c r="AF23" s="49" t="s">
        <v>62</v>
      </c>
      <c r="AG23" s="49" t="s">
        <v>63</v>
      </c>
      <c r="AH23" s="49" t="s">
        <v>64</v>
      </c>
      <c r="AI23" s="49" t="s">
        <v>65</v>
      </c>
      <c r="AJ23" s="49" t="s">
        <v>66</v>
      </c>
      <c r="AK23" s="49" t="s">
        <v>67</v>
      </c>
      <c r="AL23" s="49" t="s">
        <v>68</v>
      </c>
      <c r="AM23" s="49" t="s">
        <v>69</v>
      </c>
      <c r="AN23" s="49" t="s">
        <v>70</v>
      </c>
      <c r="AO23" s="49" t="s">
        <v>71</v>
      </c>
    </row>
    <row r="24" spans="1:41">
      <c r="B24" s="49" t="s">
        <v>106</v>
      </c>
      <c r="C24" s="49" t="s">
        <v>43</v>
      </c>
      <c r="E24" s="49" t="s">
        <v>107</v>
      </c>
      <c r="K24" s="49" t="s">
        <v>108</v>
      </c>
      <c r="L24" s="49" t="s">
        <v>109</v>
      </c>
      <c r="M24" s="49" t="s">
        <v>110</v>
      </c>
      <c r="N24" s="49" t="s">
        <v>111</v>
      </c>
      <c r="O24" s="49" t="s">
        <v>112</v>
      </c>
      <c r="P24" s="49" t="s">
        <v>113</v>
      </c>
      <c r="R24" s="49" t="s">
        <v>114</v>
      </c>
      <c r="S24" s="49" t="s">
        <v>115</v>
      </c>
      <c r="T24" s="49" t="s">
        <v>116</v>
      </c>
      <c r="U24" s="49" t="s">
        <v>117</v>
      </c>
      <c r="V24" s="49" t="s">
        <v>118</v>
      </c>
      <c r="W24" s="49" t="s">
        <v>119</v>
      </c>
      <c r="X24" s="49" t="s">
        <v>120</v>
      </c>
      <c r="Y24" s="49" t="s">
        <v>121</v>
      </c>
      <c r="Z24" s="49" t="s">
        <v>122</v>
      </c>
      <c r="AA24" s="49" t="s">
        <v>123</v>
      </c>
      <c r="AB24" s="49" t="s">
        <v>124</v>
      </c>
      <c r="AC24" s="49" t="s">
        <v>125</v>
      </c>
      <c r="AD24" s="49" t="s">
        <v>126</v>
      </c>
      <c r="AE24" s="49" t="s">
        <v>125</v>
      </c>
      <c r="AF24" s="49" t="s">
        <v>72</v>
      </c>
      <c r="AG24" s="49" t="s">
        <v>127</v>
      </c>
      <c r="AH24" s="49" t="s">
        <v>73</v>
      </c>
      <c r="AI24" s="49" t="s">
        <v>74</v>
      </c>
      <c r="AJ24" s="49" t="s">
        <v>128</v>
      </c>
      <c r="AK24" s="49" t="s">
        <v>129</v>
      </c>
      <c r="AL24" s="49" t="s">
        <v>130</v>
      </c>
      <c r="AM24" s="49" t="s">
        <v>131</v>
      </c>
      <c r="AN24" s="49" t="s">
        <v>132</v>
      </c>
      <c r="AO24" s="49" t="s">
        <v>133</v>
      </c>
    </row>
    <row r="25" spans="1:41">
      <c r="B25" s="49" t="s">
        <v>134</v>
      </c>
      <c r="C25" s="49" t="s">
        <v>44</v>
      </c>
      <c r="E25" s="49" t="s">
        <v>135</v>
      </c>
      <c r="K25" s="49" t="s">
        <v>136</v>
      </c>
      <c r="L25" s="49" t="s">
        <v>137</v>
      </c>
      <c r="M25" s="49" t="s">
        <v>138</v>
      </c>
      <c r="N25" s="49" t="s">
        <v>139</v>
      </c>
      <c r="O25" s="49" t="s">
        <v>140</v>
      </c>
      <c r="P25" s="49" t="s">
        <v>141</v>
      </c>
      <c r="Q25" s="49" t="s">
        <v>142</v>
      </c>
      <c r="S25" s="49" t="s">
        <v>141</v>
      </c>
      <c r="T25" s="49" t="s">
        <v>143</v>
      </c>
      <c r="U25" s="49" t="s">
        <v>144</v>
      </c>
      <c r="V25" s="49" t="s">
        <v>145</v>
      </c>
      <c r="W25" s="49" t="s">
        <v>146</v>
      </c>
      <c r="X25" s="49" t="s">
        <v>147</v>
      </c>
      <c r="Y25" s="49" t="s">
        <v>148</v>
      </c>
      <c r="Z25" s="49" t="s">
        <v>149</v>
      </c>
      <c r="AA25" s="49" t="s">
        <v>150</v>
      </c>
      <c r="AB25" s="49" t="s">
        <v>151</v>
      </c>
    </row>
    <row r="26" spans="1:41">
      <c r="B26" s="49" t="s">
        <v>152</v>
      </c>
      <c r="C26" s="49" t="s">
        <v>45</v>
      </c>
      <c r="E26" s="49" t="s">
        <v>153</v>
      </c>
      <c r="K26" s="49" t="s">
        <v>154</v>
      </c>
      <c r="L26" s="49" t="s">
        <v>155</v>
      </c>
      <c r="M26" s="49" t="s">
        <v>156</v>
      </c>
      <c r="N26" s="49" t="s">
        <v>157</v>
      </c>
      <c r="O26" s="49" t="s">
        <v>158</v>
      </c>
      <c r="P26" s="49" t="s">
        <v>159</v>
      </c>
      <c r="Q26" s="49" t="s">
        <v>160</v>
      </c>
      <c r="S26" s="49" t="s">
        <v>159</v>
      </c>
      <c r="T26" s="49" t="s">
        <v>161</v>
      </c>
      <c r="U26" s="49" t="s">
        <v>162</v>
      </c>
      <c r="V26" s="49" t="s">
        <v>163</v>
      </c>
      <c r="W26" s="49" t="s">
        <v>164</v>
      </c>
      <c r="X26" s="49" t="s">
        <v>165</v>
      </c>
      <c r="Y26" s="49" t="s">
        <v>166</v>
      </c>
      <c r="Z26" s="49" t="s">
        <v>167</v>
      </c>
      <c r="AA26" s="49" t="s">
        <v>168</v>
      </c>
      <c r="AB26" s="49" t="s">
        <v>169</v>
      </c>
    </row>
    <row r="28" spans="1:41">
      <c r="AA28" s="49" t="s">
        <v>170</v>
      </c>
      <c r="AB28" s="49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6D52-E870-42F9-82A3-3BDBC31F716C}">
  <dimension ref="A1:AO28"/>
  <sheetViews>
    <sheetView workbookViewId="0"/>
  </sheetViews>
  <sheetFormatPr defaultRowHeight="15"/>
  <sheetData>
    <row r="1" spans="1:34">
      <c r="A1" s="49" t="s">
        <v>172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U1" s="49" t="s">
        <v>17</v>
      </c>
      <c r="V1" s="49" t="s">
        <v>17</v>
      </c>
      <c r="W1" s="49" t="s">
        <v>17</v>
      </c>
      <c r="X1" s="49" t="s">
        <v>7</v>
      </c>
      <c r="Y1" s="49" t="s">
        <v>7</v>
      </c>
      <c r="Z1" s="49" t="s">
        <v>17</v>
      </c>
      <c r="AA1" s="49" t="s">
        <v>17</v>
      </c>
      <c r="AB1" s="49" t="s">
        <v>17</v>
      </c>
      <c r="AG1" s="49" t="s">
        <v>7</v>
      </c>
      <c r="AH1" s="49" t="s">
        <v>7</v>
      </c>
    </row>
    <row r="2" spans="1:34">
      <c r="A2" s="49" t="s">
        <v>7</v>
      </c>
      <c r="D2" s="49" t="s">
        <v>18</v>
      </c>
      <c r="E2" s="49" t="s">
        <v>90</v>
      </c>
    </row>
    <row r="3" spans="1:34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4">
      <c r="A4" s="49" t="s">
        <v>7</v>
      </c>
      <c r="C4" s="49" t="s">
        <v>11</v>
      </c>
      <c r="D4" s="49" t="s">
        <v>91</v>
      </c>
      <c r="E4" s="49" t="s">
        <v>92</v>
      </c>
      <c r="F4" s="49" t="s">
        <v>46</v>
      </c>
      <c r="G4" s="49" t="s">
        <v>24</v>
      </c>
      <c r="H4" s="49" t="s">
        <v>93</v>
      </c>
    </row>
    <row r="5" spans="1:34">
      <c r="A5" s="49" t="s">
        <v>7</v>
      </c>
      <c r="C5" s="49" t="s">
        <v>10</v>
      </c>
      <c r="D5" s="49" t="s">
        <v>94</v>
      </c>
      <c r="E5" s="49" t="s">
        <v>95</v>
      </c>
      <c r="F5" s="49" t="s">
        <v>47</v>
      </c>
      <c r="G5" s="49" t="s">
        <v>24</v>
      </c>
      <c r="H5" s="49" t="s">
        <v>93</v>
      </c>
      <c r="I5" s="49" t="s">
        <v>96</v>
      </c>
    </row>
    <row r="6" spans="1:34">
      <c r="A6" s="49" t="s">
        <v>7</v>
      </c>
      <c r="C6" s="49" t="s">
        <v>36</v>
      </c>
      <c r="D6" s="49" t="s">
        <v>97</v>
      </c>
      <c r="E6" s="49" t="s">
        <v>98</v>
      </c>
      <c r="F6" s="49" t="s">
        <v>47</v>
      </c>
      <c r="G6" s="49" t="s">
        <v>24</v>
      </c>
      <c r="H6" s="49" t="s">
        <v>93</v>
      </c>
      <c r="I6" s="49" t="s">
        <v>99</v>
      </c>
    </row>
    <row r="7" spans="1:34">
      <c r="A7" s="49" t="s">
        <v>7</v>
      </c>
    </row>
    <row r="8" spans="1:34">
      <c r="A8" s="49" t="s">
        <v>7</v>
      </c>
    </row>
    <row r="9" spans="1:34">
      <c r="A9" s="49" t="s">
        <v>7</v>
      </c>
    </row>
    <row r="10" spans="1:34">
      <c r="A10" s="49" t="s">
        <v>7</v>
      </c>
    </row>
    <row r="11" spans="1:34">
      <c r="A11" s="49" t="s">
        <v>7</v>
      </c>
      <c r="C11" s="49" t="s">
        <v>26</v>
      </c>
      <c r="E11" s="49" t="s">
        <v>100</v>
      </c>
    </row>
    <row r="12" spans="1:34">
      <c r="A12" s="49" t="s">
        <v>7</v>
      </c>
      <c r="C12" s="49" t="s">
        <v>27</v>
      </c>
      <c r="E12" s="49" t="s">
        <v>101</v>
      </c>
    </row>
    <row r="13" spans="1:34">
      <c r="A13" s="49" t="s">
        <v>7</v>
      </c>
      <c r="C13" s="49" t="s">
        <v>37</v>
      </c>
      <c r="E13" s="49" t="s">
        <v>102</v>
      </c>
    </row>
    <row r="14" spans="1:34">
      <c r="A14" s="49" t="s">
        <v>7</v>
      </c>
      <c r="C14" s="49" t="s">
        <v>35</v>
      </c>
      <c r="E14" s="49" t="s">
        <v>103</v>
      </c>
    </row>
    <row r="15" spans="1:34">
      <c r="A15" s="49" t="s">
        <v>7</v>
      </c>
      <c r="C15" s="49" t="s">
        <v>38</v>
      </c>
      <c r="E15" s="49" t="s">
        <v>104</v>
      </c>
    </row>
    <row r="16" spans="1:34">
      <c r="A16" s="49" t="s">
        <v>7</v>
      </c>
      <c r="C16" s="49" t="s">
        <v>39</v>
      </c>
      <c r="E16" s="49" t="s">
        <v>105</v>
      </c>
    </row>
    <row r="17" spans="1:41">
      <c r="A17" s="49" t="s">
        <v>7</v>
      </c>
    </row>
    <row r="18" spans="1:41">
      <c r="A18" s="49" t="s">
        <v>7</v>
      </c>
    </row>
    <row r="21" spans="1:41">
      <c r="K21" s="49" t="s">
        <v>40</v>
      </c>
    </row>
    <row r="23" spans="1:41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16</v>
      </c>
      <c r="V23" s="49" t="s">
        <v>58</v>
      </c>
      <c r="W23" s="49" t="s">
        <v>59</v>
      </c>
      <c r="X23" s="49" t="s">
        <v>33</v>
      </c>
      <c r="Y23" s="49" t="s">
        <v>12</v>
      </c>
      <c r="Z23" s="49" t="s">
        <v>31</v>
      </c>
      <c r="AA23" s="49" t="s">
        <v>13</v>
      </c>
      <c r="AB23" s="49" t="s">
        <v>49</v>
      </c>
      <c r="AC23" s="49" t="s">
        <v>50</v>
      </c>
      <c r="AD23" s="49" t="s">
        <v>60</v>
      </c>
      <c r="AE23" s="49" t="s">
        <v>61</v>
      </c>
      <c r="AF23" s="49" t="s">
        <v>62</v>
      </c>
      <c r="AG23" s="49" t="s">
        <v>63</v>
      </c>
      <c r="AH23" s="49" t="s">
        <v>64</v>
      </c>
      <c r="AI23" s="49" t="s">
        <v>65</v>
      </c>
      <c r="AJ23" s="49" t="s">
        <v>66</v>
      </c>
      <c r="AK23" s="49" t="s">
        <v>67</v>
      </c>
      <c r="AL23" s="49" t="s">
        <v>68</v>
      </c>
      <c r="AM23" s="49" t="s">
        <v>69</v>
      </c>
      <c r="AN23" s="49" t="s">
        <v>70</v>
      </c>
      <c r="AO23" s="49" t="s">
        <v>71</v>
      </c>
    </row>
    <row r="24" spans="1:41">
      <c r="B24" s="49" t="s">
        <v>106</v>
      </c>
      <c r="C24" s="49" t="s">
        <v>43</v>
      </c>
      <c r="E24" s="49" t="s">
        <v>107</v>
      </c>
      <c r="K24" s="49" t="s">
        <v>108</v>
      </c>
      <c r="L24" s="49" t="s">
        <v>109</v>
      </c>
      <c r="M24" s="49" t="s">
        <v>110</v>
      </c>
      <c r="N24" s="49" t="s">
        <v>111</v>
      </c>
      <c r="O24" s="49" t="s">
        <v>112</v>
      </c>
      <c r="P24" s="49" t="s">
        <v>113</v>
      </c>
      <c r="R24" s="49" t="s">
        <v>114</v>
      </c>
      <c r="S24" s="49" t="s">
        <v>115</v>
      </c>
      <c r="T24" s="49" t="s">
        <v>116</v>
      </c>
      <c r="U24" s="49" t="s">
        <v>117</v>
      </c>
      <c r="V24" s="49" t="s">
        <v>118</v>
      </c>
      <c r="W24" s="49" t="s">
        <v>119</v>
      </c>
      <c r="X24" s="49" t="s">
        <v>120</v>
      </c>
      <c r="Y24" s="49" t="s">
        <v>121</v>
      </c>
      <c r="Z24" s="49" t="s">
        <v>122</v>
      </c>
      <c r="AA24" s="49" t="s">
        <v>123</v>
      </c>
      <c r="AB24" s="49" t="s">
        <v>124</v>
      </c>
      <c r="AC24" s="49" t="s">
        <v>125</v>
      </c>
      <c r="AD24" s="49" t="s">
        <v>126</v>
      </c>
      <c r="AE24" s="49" t="s">
        <v>125</v>
      </c>
      <c r="AF24" s="49" t="s">
        <v>72</v>
      </c>
      <c r="AG24" s="49" t="s">
        <v>127</v>
      </c>
      <c r="AH24" s="49" t="s">
        <v>73</v>
      </c>
      <c r="AI24" s="49" t="s">
        <v>74</v>
      </c>
      <c r="AJ24" s="49" t="s">
        <v>128</v>
      </c>
      <c r="AK24" s="49" t="s">
        <v>129</v>
      </c>
      <c r="AL24" s="49" t="s">
        <v>130</v>
      </c>
      <c r="AM24" s="49" t="s">
        <v>131</v>
      </c>
      <c r="AN24" s="49" t="s">
        <v>132</v>
      </c>
      <c r="AO24" s="49" t="s">
        <v>133</v>
      </c>
    </row>
    <row r="25" spans="1:41">
      <c r="B25" s="49" t="s">
        <v>134</v>
      </c>
      <c r="C25" s="49" t="s">
        <v>44</v>
      </c>
      <c r="E25" s="49" t="s">
        <v>135</v>
      </c>
      <c r="K25" s="49" t="s">
        <v>136</v>
      </c>
      <c r="L25" s="49" t="s">
        <v>137</v>
      </c>
      <c r="M25" s="49" t="s">
        <v>138</v>
      </c>
      <c r="N25" s="49" t="s">
        <v>139</v>
      </c>
      <c r="O25" s="49" t="s">
        <v>140</v>
      </c>
      <c r="P25" s="49" t="s">
        <v>141</v>
      </c>
      <c r="Q25" s="49" t="s">
        <v>142</v>
      </c>
      <c r="S25" s="49" t="s">
        <v>141</v>
      </c>
      <c r="T25" s="49" t="s">
        <v>143</v>
      </c>
      <c r="U25" s="49" t="s">
        <v>144</v>
      </c>
      <c r="V25" s="49" t="s">
        <v>145</v>
      </c>
      <c r="W25" s="49" t="s">
        <v>146</v>
      </c>
      <c r="X25" s="49" t="s">
        <v>147</v>
      </c>
      <c r="Y25" s="49" t="s">
        <v>148</v>
      </c>
      <c r="Z25" s="49" t="s">
        <v>149</v>
      </c>
      <c r="AA25" s="49" t="s">
        <v>150</v>
      </c>
      <c r="AB25" s="49" t="s">
        <v>151</v>
      </c>
    </row>
    <row r="26" spans="1:41">
      <c r="B26" s="49" t="s">
        <v>152</v>
      </c>
      <c r="C26" s="49" t="s">
        <v>45</v>
      </c>
      <c r="E26" s="49" t="s">
        <v>153</v>
      </c>
      <c r="K26" s="49" t="s">
        <v>154</v>
      </c>
      <c r="L26" s="49" t="s">
        <v>155</v>
      </c>
      <c r="M26" s="49" t="s">
        <v>156</v>
      </c>
      <c r="N26" s="49" t="s">
        <v>157</v>
      </c>
      <c r="O26" s="49" t="s">
        <v>158</v>
      </c>
      <c r="P26" s="49" t="s">
        <v>159</v>
      </c>
      <c r="Q26" s="49" t="s">
        <v>160</v>
      </c>
      <c r="S26" s="49" t="s">
        <v>159</v>
      </c>
      <c r="T26" s="49" t="s">
        <v>161</v>
      </c>
      <c r="U26" s="49" t="s">
        <v>162</v>
      </c>
      <c r="V26" s="49" t="s">
        <v>163</v>
      </c>
      <c r="W26" s="49" t="s">
        <v>164</v>
      </c>
      <c r="X26" s="49" t="s">
        <v>165</v>
      </c>
      <c r="Y26" s="49" t="s">
        <v>166</v>
      </c>
      <c r="Z26" s="49" t="s">
        <v>167</v>
      </c>
      <c r="AA26" s="49" t="s">
        <v>168</v>
      </c>
      <c r="AB26" s="49" t="s">
        <v>169</v>
      </c>
    </row>
    <row r="28" spans="1:41">
      <c r="AA28" s="49" t="s">
        <v>170</v>
      </c>
      <c r="AB28" s="49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71BE-B7CF-409E-9AE1-B1BB0107905C}">
  <dimension ref="A1:E30"/>
  <sheetViews>
    <sheetView workbookViewId="0"/>
  </sheetViews>
  <sheetFormatPr defaultRowHeight="15"/>
  <sheetData>
    <row r="1" spans="1:5">
      <c r="A1" s="49" t="s">
        <v>175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77</v>
      </c>
    </row>
    <row r="4" spans="1:5">
      <c r="A4" s="49" t="s">
        <v>0</v>
      </c>
      <c r="B4" s="49" t="s">
        <v>6</v>
      </c>
      <c r="C4" s="49" t="s">
        <v>78</v>
      </c>
    </row>
    <row r="5" spans="1:5">
      <c r="A5" s="49" t="s">
        <v>0</v>
      </c>
      <c r="B5" s="49" t="s">
        <v>25</v>
      </c>
      <c r="C5" s="49" t="s">
        <v>79</v>
      </c>
      <c r="D5" s="49" t="s">
        <v>80</v>
      </c>
      <c r="E5" s="49" t="s">
        <v>51</v>
      </c>
    </row>
    <row r="8" spans="1:5">
      <c r="A8" s="49" t="s">
        <v>8</v>
      </c>
      <c r="C8" s="49" t="s">
        <v>81</v>
      </c>
    </row>
    <row r="9" spans="1:5">
      <c r="A9" s="49" t="s">
        <v>9</v>
      </c>
      <c r="C9" s="49" t="s">
        <v>82</v>
      </c>
    </row>
    <row r="10" spans="1:5">
      <c r="B10" s="49" t="s">
        <v>37</v>
      </c>
      <c r="C10" s="49" t="s">
        <v>83</v>
      </c>
    </row>
    <row r="11" spans="1:5">
      <c r="B11" s="49" t="s">
        <v>35</v>
      </c>
      <c r="C11" s="49" t="s">
        <v>83</v>
      </c>
    </row>
    <row r="12" spans="1:5">
      <c r="B12" s="49" t="s">
        <v>38</v>
      </c>
      <c r="C12" s="49" t="s">
        <v>84</v>
      </c>
    </row>
    <row r="13" spans="1:5">
      <c r="B13" s="49" t="s">
        <v>39</v>
      </c>
      <c r="C13" s="49" t="s">
        <v>85</v>
      </c>
      <c r="D13" s="49" t="s">
        <v>86</v>
      </c>
    </row>
    <row r="14" spans="1:5">
      <c r="D14" s="49" t="s">
        <v>87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86</v>
      </c>
    </row>
    <row r="30" spans="3:4">
      <c r="D30" s="49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FF48-5E23-4309-88EC-1C26CDFAC77C}">
  <dimension ref="A1:AO37"/>
  <sheetViews>
    <sheetView workbookViewId="0"/>
  </sheetViews>
  <sheetFormatPr defaultRowHeight="15"/>
  <sheetData>
    <row r="1" spans="1:34">
      <c r="A1" s="49" t="s">
        <v>438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U1" s="49" t="s">
        <v>17</v>
      </c>
      <c r="V1" s="49" t="s">
        <v>17</v>
      </c>
      <c r="W1" s="49" t="s">
        <v>17</v>
      </c>
      <c r="X1" s="49" t="s">
        <v>7</v>
      </c>
      <c r="Y1" s="49" t="s">
        <v>7</v>
      </c>
      <c r="Z1" s="49" t="s">
        <v>17</v>
      </c>
      <c r="AA1" s="49" t="s">
        <v>17</v>
      </c>
      <c r="AB1" s="49" t="s">
        <v>17</v>
      </c>
      <c r="AG1" s="49" t="s">
        <v>7</v>
      </c>
      <c r="AH1" s="49" t="s">
        <v>7</v>
      </c>
    </row>
    <row r="2" spans="1:34">
      <c r="A2" s="49" t="s">
        <v>7</v>
      </c>
      <c r="D2" s="49" t="s">
        <v>18</v>
      </c>
      <c r="E2" s="49" t="s">
        <v>90</v>
      </c>
    </row>
    <row r="3" spans="1:34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4">
      <c r="A4" s="49" t="s">
        <v>7</v>
      </c>
      <c r="C4" s="49" t="s">
        <v>11</v>
      </c>
      <c r="D4" s="49" t="s">
        <v>91</v>
      </c>
      <c r="E4" s="49" t="s">
        <v>92</v>
      </c>
      <c r="F4" s="49" t="s">
        <v>46</v>
      </c>
      <c r="G4" s="49" t="s">
        <v>24</v>
      </c>
      <c r="H4" s="49" t="s">
        <v>93</v>
      </c>
    </row>
    <row r="5" spans="1:34">
      <c r="A5" s="49" t="s">
        <v>7</v>
      </c>
      <c r="C5" s="49" t="s">
        <v>10</v>
      </c>
      <c r="D5" s="49" t="s">
        <v>94</v>
      </c>
      <c r="E5" s="49" t="s">
        <v>95</v>
      </c>
      <c r="F5" s="49" t="s">
        <v>47</v>
      </c>
      <c r="G5" s="49" t="s">
        <v>24</v>
      </c>
      <c r="H5" s="49" t="s">
        <v>93</v>
      </c>
      <c r="I5" s="49" t="s">
        <v>96</v>
      </c>
    </row>
    <row r="6" spans="1:34">
      <c r="A6" s="49" t="s">
        <v>7</v>
      </c>
      <c r="C6" s="49" t="s">
        <v>36</v>
      </c>
      <c r="D6" s="49" t="s">
        <v>97</v>
      </c>
      <c r="E6" s="49" t="s">
        <v>98</v>
      </c>
      <c r="F6" s="49" t="s">
        <v>47</v>
      </c>
      <c r="G6" s="49" t="s">
        <v>24</v>
      </c>
      <c r="H6" s="49" t="s">
        <v>93</v>
      </c>
      <c r="I6" s="49" t="s">
        <v>99</v>
      </c>
    </row>
    <row r="7" spans="1:34">
      <c r="A7" s="49" t="s">
        <v>7</v>
      </c>
    </row>
    <row r="8" spans="1:34">
      <c r="A8" s="49" t="s">
        <v>7</v>
      </c>
    </row>
    <row r="9" spans="1:34">
      <c r="A9" s="49" t="s">
        <v>7</v>
      </c>
    </row>
    <row r="10" spans="1:34">
      <c r="A10" s="49" t="s">
        <v>7</v>
      </c>
    </row>
    <row r="11" spans="1:34">
      <c r="A11" s="49" t="s">
        <v>7</v>
      </c>
      <c r="C11" s="49" t="s">
        <v>26</v>
      </c>
      <c r="E11" s="49" t="s">
        <v>100</v>
      </c>
    </row>
    <row r="12" spans="1:34">
      <c r="A12" s="49" t="s">
        <v>7</v>
      </c>
      <c r="C12" s="49" t="s">
        <v>27</v>
      </c>
      <c r="E12" s="49" t="s">
        <v>101</v>
      </c>
    </row>
    <row r="13" spans="1:34">
      <c r="A13" s="49" t="s">
        <v>7</v>
      </c>
      <c r="C13" s="49" t="s">
        <v>37</v>
      </c>
      <c r="E13" s="49" t="s">
        <v>102</v>
      </c>
    </row>
    <row r="14" spans="1:34">
      <c r="A14" s="49" t="s">
        <v>7</v>
      </c>
      <c r="C14" s="49" t="s">
        <v>35</v>
      </c>
      <c r="E14" s="49" t="s">
        <v>103</v>
      </c>
    </row>
    <row r="15" spans="1:34">
      <c r="A15" s="49" t="s">
        <v>7</v>
      </c>
      <c r="C15" s="49" t="s">
        <v>38</v>
      </c>
      <c r="E15" s="49" t="s">
        <v>104</v>
      </c>
    </row>
    <row r="16" spans="1:34">
      <c r="A16" s="49" t="s">
        <v>7</v>
      </c>
      <c r="C16" s="49" t="s">
        <v>39</v>
      </c>
      <c r="E16" s="49" t="s">
        <v>105</v>
      </c>
    </row>
    <row r="17" spans="1:41">
      <c r="A17" s="49" t="s">
        <v>7</v>
      </c>
    </row>
    <row r="18" spans="1:41">
      <c r="A18" s="49" t="s">
        <v>7</v>
      </c>
    </row>
    <row r="21" spans="1:41">
      <c r="K21" s="49" t="s">
        <v>40</v>
      </c>
    </row>
    <row r="23" spans="1:41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16</v>
      </c>
      <c r="V23" s="49" t="s">
        <v>58</v>
      </c>
      <c r="W23" s="49" t="s">
        <v>59</v>
      </c>
      <c r="X23" s="49" t="s">
        <v>33</v>
      </c>
      <c r="Y23" s="49" t="s">
        <v>12</v>
      </c>
      <c r="Z23" s="49" t="s">
        <v>31</v>
      </c>
      <c r="AA23" s="49" t="s">
        <v>13</v>
      </c>
      <c r="AB23" s="49" t="s">
        <v>49</v>
      </c>
      <c r="AC23" s="49" t="s">
        <v>50</v>
      </c>
      <c r="AD23" s="49" t="s">
        <v>60</v>
      </c>
      <c r="AE23" s="49" t="s">
        <v>61</v>
      </c>
      <c r="AF23" s="49" t="s">
        <v>62</v>
      </c>
      <c r="AG23" s="49" t="s">
        <v>63</v>
      </c>
      <c r="AH23" s="49" t="s">
        <v>64</v>
      </c>
      <c r="AI23" s="49" t="s">
        <v>65</v>
      </c>
      <c r="AJ23" s="49" t="s">
        <v>66</v>
      </c>
      <c r="AK23" s="49" t="s">
        <v>67</v>
      </c>
      <c r="AL23" s="49" t="s">
        <v>68</v>
      </c>
      <c r="AM23" s="49" t="s">
        <v>69</v>
      </c>
      <c r="AN23" s="49" t="s">
        <v>70</v>
      </c>
      <c r="AO23" s="49" t="s">
        <v>71</v>
      </c>
    </row>
    <row r="24" spans="1:41">
      <c r="B24" s="49" t="s">
        <v>106</v>
      </c>
      <c r="C24" s="49" t="s">
        <v>43</v>
      </c>
      <c r="E24" s="49" t="s">
        <v>107</v>
      </c>
      <c r="K24" s="49" t="s">
        <v>108</v>
      </c>
      <c r="L24" s="49" t="s">
        <v>109</v>
      </c>
      <c r="M24" s="49" t="s">
        <v>110</v>
      </c>
      <c r="N24" s="49" t="s">
        <v>111</v>
      </c>
      <c r="O24" s="49" t="s">
        <v>112</v>
      </c>
      <c r="P24" s="49" t="s">
        <v>113</v>
      </c>
      <c r="R24" s="49" t="s">
        <v>114</v>
      </c>
      <c r="S24" s="49" t="s">
        <v>115</v>
      </c>
      <c r="T24" s="49" t="s">
        <v>116</v>
      </c>
      <c r="U24" s="49" t="s">
        <v>117</v>
      </c>
      <c r="V24" s="49" t="s">
        <v>118</v>
      </c>
      <c r="W24" s="49" t="s">
        <v>119</v>
      </c>
      <c r="X24" s="49" t="s">
        <v>120</v>
      </c>
      <c r="Y24" s="49" t="s">
        <v>121</v>
      </c>
      <c r="Z24" s="49" t="s">
        <v>122</v>
      </c>
      <c r="AA24" s="49" t="s">
        <v>123</v>
      </c>
      <c r="AB24" s="49" t="s">
        <v>124</v>
      </c>
      <c r="AC24" s="49" t="s">
        <v>125</v>
      </c>
      <c r="AD24" s="49" t="s">
        <v>126</v>
      </c>
      <c r="AE24" s="49" t="s">
        <v>125</v>
      </c>
      <c r="AF24" s="49" t="s">
        <v>72</v>
      </c>
      <c r="AG24" s="49" t="s">
        <v>127</v>
      </c>
      <c r="AH24" s="49" t="s">
        <v>73</v>
      </c>
      <c r="AI24" s="49" t="s">
        <v>74</v>
      </c>
      <c r="AJ24" s="49" t="s">
        <v>128</v>
      </c>
      <c r="AK24" s="49" t="s">
        <v>129</v>
      </c>
      <c r="AL24" s="49" t="s">
        <v>130</v>
      </c>
      <c r="AM24" s="49" t="s">
        <v>131</v>
      </c>
      <c r="AN24" s="49" t="s">
        <v>132</v>
      </c>
      <c r="AO24" s="49" t="s">
        <v>133</v>
      </c>
    </row>
    <row r="25" spans="1:41">
      <c r="A25" s="49" t="s">
        <v>173</v>
      </c>
      <c r="B25" s="49" t="s">
        <v>134</v>
      </c>
      <c r="C25" s="49" t="s">
        <v>43</v>
      </c>
      <c r="E25" s="49" t="s">
        <v>177</v>
      </c>
      <c r="K25" s="49" t="s">
        <v>178</v>
      </c>
      <c r="L25" s="49" t="s">
        <v>179</v>
      </c>
      <c r="M25" s="49" t="s">
        <v>136</v>
      </c>
      <c r="N25" s="49" t="s">
        <v>137</v>
      </c>
      <c r="O25" s="49" t="s">
        <v>138</v>
      </c>
      <c r="P25" s="49" t="s">
        <v>180</v>
      </c>
      <c r="R25" s="49" t="s">
        <v>139</v>
      </c>
      <c r="S25" s="49" t="s">
        <v>140</v>
      </c>
      <c r="T25" s="49" t="s">
        <v>142</v>
      </c>
      <c r="U25" s="49" t="s">
        <v>181</v>
      </c>
      <c r="V25" s="49" t="s">
        <v>182</v>
      </c>
      <c r="W25" s="49" t="s">
        <v>183</v>
      </c>
      <c r="X25" s="49" t="s">
        <v>141</v>
      </c>
      <c r="Y25" s="49" t="s">
        <v>143</v>
      </c>
      <c r="Z25" s="49" t="s">
        <v>144</v>
      </c>
      <c r="AA25" s="49" t="s">
        <v>145</v>
      </c>
      <c r="AB25" s="49" t="s">
        <v>184</v>
      </c>
      <c r="AC25" s="49" t="s">
        <v>151</v>
      </c>
      <c r="AD25" s="49" t="s">
        <v>185</v>
      </c>
      <c r="AE25" s="49" t="s">
        <v>151</v>
      </c>
      <c r="AF25" s="49" t="s">
        <v>72</v>
      </c>
      <c r="AG25" s="49" t="s">
        <v>147</v>
      </c>
      <c r="AH25" s="49" t="s">
        <v>73</v>
      </c>
      <c r="AI25" s="49" t="s">
        <v>74</v>
      </c>
      <c r="AJ25" s="49" t="s">
        <v>186</v>
      </c>
      <c r="AK25" s="49" t="s">
        <v>187</v>
      </c>
      <c r="AL25" s="49" t="s">
        <v>188</v>
      </c>
      <c r="AM25" s="49" t="s">
        <v>189</v>
      </c>
      <c r="AN25" s="49" t="s">
        <v>190</v>
      </c>
      <c r="AO25" s="49" t="s">
        <v>191</v>
      </c>
    </row>
    <row r="26" spans="1:41">
      <c r="A26" s="49" t="s">
        <v>173</v>
      </c>
      <c r="B26" s="49" t="s">
        <v>152</v>
      </c>
      <c r="C26" s="49" t="s">
        <v>43</v>
      </c>
      <c r="E26" s="49" t="s">
        <v>177</v>
      </c>
      <c r="K26" s="49" t="s">
        <v>192</v>
      </c>
      <c r="L26" s="49" t="s">
        <v>193</v>
      </c>
      <c r="M26" s="49" t="s">
        <v>154</v>
      </c>
      <c r="N26" s="49" t="s">
        <v>155</v>
      </c>
      <c r="O26" s="49" t="s">
        <v>156</v>
      </c>
      <c r="P26" s="49" t="s">
        <v>194</v>
      </c>
      <c r="R26" s="49" t="s">
        <v>157</v>
      </c>
      <c r="S26" s="49" t="s">
        <v>158</v>
      </c>
      <c r="T26" s="49" t="s">
        <v>160</v>
      </c>
      <c r="U26" s="49" t="s">
        <v>195</v>
      </c>
      <c r="V26" s="49" t="s">
        <v>196</v>
      </c>
      <c r="W26" s="49" t="s">
        <v>197</v>
      </c>
      <c r="X26" s="49" t="s">
        <v>159</v>
      </c>
      <c r="Y26" s="49" t="s">
        <v>161</v>
      </c>
      <c r="Z26" s="49" t="s">
        <v>162</v>
      </c>
      <c r="AA26" s="49" t="s">
        <v>163</v>
      </c>
      <c r="AB26" s="49" t="s">
        <v>198</v>
      </c>
      <c r="AC26" s="49" t="s">
        <v>169</v>
      </c>
      <c r="AD26" s="49" t="s">
        <v>199</v>
      </c>
      <c r="AE26" s="49" t="s">
        <v>169</v>
      </c>
      <c r="AF26" s="49" t="s">
        <v>72</v>
      </c>
      <c r="AG26" s="49" t="s">
        <v>165</v>
      </c>
      <c r="AH26" s="49" t="s">
        <v>73</v>
      </c>
      <c r="AI26" s="49" t="s">
        <v>74</v>
      </c>
      <c r="AJ26" s="49" t="s">
        <v>200</v>
      </c>
      <c r="AK26" s="49" t="s">
        <v>201</v>
      </c>
      <c r="AL26" s="49" t="s">
        <v>202</v>
      </c>
      <c r="AM26" s="49" t="s">
        <v>203</v>
      </c>
      <c r="AN26" s="49" t="s">
        <v>204</v>
      </c>
      <c r="AO26" s="49" t="s">
        <v>205</v>
      </c>
    </row>
    <row r="27" spans="1:41">
      <c r="A27" s="49" t="s">
        <v>173</v>
      </c>
      <c r="B27" s="49" t="s">
        <v>206</v>
      </c>
      <c r="C27" s="49" t="s">
        <v>43</v>
      </c>
      <c r="E27" s="49" t="s">
        <v>207</v>
      </c>
      <c r="K27" s="49" t="s">
        <v>208</v>
      </c>
      <c r="L27" s="49" t="s">
        <v>209</v>
      </c>
      <c r="M27" s="49" t="s">
        <v>210</v>
      </c>
      <c r="N27" s="49" t="s">
        <v>211</v>
      </c>
      <c r="O27" s="49" t="s">
        <v>212</v>
      </c>
      <c r="P27" s="49" t="s">
        <v>213</v>
      </c>
      <c r="R27" s="49" t="s">
        <v>214</v>
      </c>
      <c r="S27" s="49" t="s">
        <v>215</v>
      </c>
      <c r="T27" s="49" t="s">
        <v>216</v>
      </c>
      <c r="U27" s="49" t="s">
        <v>217</v>
      </c>
      <c r="V27" s="49" t="s">
        <v>218</v>
      </c>
      <c r="W27" s="49" t="s">
        <v>219</v>
      </c>
      <c r="X27" s="49" t="s">
        <v>220</v>
      </c>
      <c r="Y27" s="49" t="s">
        <v>221</v>
      </c>
      <c r="Z27" s="49" t="s">
        <v>222</v>
      </c>
      <c r="AA27" s="49" t="s">
        <v>223</v>
      </c>
      <c r="AB27" s="49" t="s">
        <v>224</v>
      </c>
      <c r="AC27" s="49" t="s">
        <v>225</v>
      </c>
      <c r="AD27" s="49" t="s">
        <v>226</v>
      </c>
      <c r="AE27" s="49" t="s">
        <v>225</v>
      </c>
      <c r="AF27" s="49" t="s">
        <v>72</v>
      </c>
      <c r="AG27" s="49" t="s">
        <v>227</v>
      </c>
      <c r="AH27" s="49" t="s">
        <v>73</v>
      </c>
      <c r="AI27" s="49" t="s">
        <v>74</v>
      </c>
      <c r="AJ27" s="49" t="s">
        <v>228</v>
      </c>
      <c r="AK27" s="49" t="s">
        <v>229</v>
      </c>
      <c r="AL27" s="49" t="s">
        <v>230</v>
      </c>
      <c r="AM27" s="49" t="s">
        <v>231</v>
      </c>
      <c r="AN27" s="49" t="s">
        <v>232</v>
      </c>
      <c r="AO27" s="49" t="s">
        <v>233</v>
      </c>
    </row>
    <row r="28" spans="1:41">
      <c r="A28" s="49" t="s">
        <v>173</v>
      </c>
      <c r="B28" s="49" t="s">
        <v>234</v>
      </c>
      <c r="C28" s="49" t="s">
        <v>43</v>
      </c>
      <c r="E28" s="49" t="s">
        <v>235</v>
      </c>
      <c r="K28" s="49" t="s">
        <v>236</v>
      </c>
      <c r="L28" s="49" t="s">
        <v>237</v>
      </c>
      <c r="M28" s="49" t="s">
        <v>238</v>
      </c>
      <c r="N28" s="49" t="s">
        <v>239</v>
      </c>
      <c r="O28" s="49" t="s">
        <v>240</v>
      </c>
      <c r="P28" s="49" t="s">
        <v>241</v>
      </c>
      <c r="R28" s="49" t="s">
        <v>242</v>
      </c>
      <c r="S28" s="49" t="s">
        <v>243</v>
      </c>
      <c r="T28" s="49" t="s">
        <v>244</v>
      </c>
      <c r="U28" s="49" t="s">
        <v>245</v>
      </c>
      <c r="V28" s="49" t="s">
        <v>246</v>
      </c>
      <c r="W28" s="49" t="s">
        <v>247</v>
      </c>
      <c r="X28" s="49" t="s">
        <v>248</v>
      </c>
      <c r="Y28" s="49" t="s">
        <v>249</v>
      </c>
      <c r="Z28" s="49" t="s">
        <v>250</v>
      </c>
      <c r="AA28" s="49" t="s">
        <v>251</v>
      </c>
      <c r="AB28" s="49" t="s">
        <v>252</v>
      </c>
      <c r="AC28" s="49" t="s">
        <v>253</v>
      </c>
      <c r="AD28" s="49" t="s">
        <v>254</v>
      </c>
      <c r="AE28" s="49" t="s">
        <v>253</v>
      </c>
      <c r="AF28" s="49" t="s">
        <v>72</v>
      </c>
      <c r="AG28" s="49" t="s">
        <v>255</v>
      </c>
      <c r="AH28" s="49" t="s">
        <v>73</v>
      </c>
      <c r="AI28" s="49" t="s">
        <v>74</v>
      </c>
      <c r="AJ28" s="49" t="s">
        <v>256</v>
      </c>
      <c r="AK28" s="49" t="s">
        <v>257</v>
      </c>
      <c r="AL28" s="49" t="s">
        <v>258</v>
      </c>
      <c r="AM28" s="49" t="s">
        <v>259</v>
      </c>
      <c r="AN28" s="49" t="s">
        <v>260</v>
      </c>
      <c r="AO28" s="49" t="s">
        <v>261</v>
      </c>
    </row>
    <row r="29" spans="1:41">
      <c r="A29" s="49" t="s">
        <v>173</v>
      </c>
      <c r="B29" s="49" t="s">
        <v>262</v>
      </c>
      <c r="C29" s="49" t="s">
        <v>43</v>
      </c>
      <c r="E29" s="49" t="s">
        <v>263</v>
      </c>
      <c r="K29" s="49" t="s">
        <v>264</v>
      </c>
      <c r="L29" s="49" t="s">
        <v>265</v>
      </c>
      <c r="M29" s="49" t="s">
        <v>266</v>
      </c>
      <c r="N29" s="49" t="s">
        <v>267</v>
      </c>
      <c r="O29" s="49" t="s">
        <v>268</v>
      </c>
      <c r="P29" s="49" t="s">
        <v>269</v>
      </c>
      <c r="R29" s="49" t="s">
        <v>270</v>
      </c>
      <c r="S29" s="49" t="s">
        <v>271</v>
      </c>
      <c r="T29" s="49" t="s">
        <v>272</v>
      </c>
      <c r="U29" s="49" t="s">
        <v>273</v>
      </c>
      <c r="V29" s="49" t="s">
        <v>274</v>
      </c>
      <c r="W29" s="49" t="s">
        <v>275</v>
      </c>
      <c r="X29" s="49" t="s">
        <v>276</v>
      </c>
      <c r="Y29" s="49" t="s">
        <v>277</v>
      </c>
      <c r="Z29" s="49" t="s">
        <v>278</v>
      </c>
      <c r="AA29" s="49" t="s">
        <v>279</v>
      </c>
      <c r="AB29" s="49" t="s">
        <v>280</v>
      </c>
      <c r="AC29" s="49" t="s">
        <v>281</v>
      </c>
      <c r="AD29" s="49" t="s">
        <v>282</v>
      </c>
      <c r="AE29" s="49" t="s">
        <v>281</v>
      </c>
      <c r="AF29" s="49" t="s">
        <v>72</v>
      </c>
      <c r="AG29" s="49" t="s">
        <v>283</v>
      </c>
      <c r="AH29" s="49" t="s">
        <v>73</v>
      </c>
      <c r="AI29" s="49" t="s">
        <v>74</v>
      </c>
      <c r="AJ29" s="49" t="s">
        <v>284</v>
      </c>
      <c r="AK29" s="49" t="s">
        <v>285</v>
      </c>
      <c r="AL29" s="49" t="s">
        <v>286</v>
      </c>
      <c r="AM29" s="49" t="s">
        <v>287</v>
      </c>
      <c r="AN29" s="49" t="s">
        <v>288</v>
      </c>
      <c r="AO29" s="49" t="s">
        <v>289</v>
      </c>
    </row>
    <row r="30" spans="1:41">
      <c r="A30" s="49" t="s">
        <v>173</v>
      </c>
      <c r="B30" s="49" t="s">
        <v>290</v>
      </c>
      <c r="C30" s="49" t="s">
        <v>43</v>
      </c>
      <c r="E30" s="49" t="s">
        <v>291</v>
      </c>
      <c r="K30" s="49" t="s">
        <v>292</v>
      </c>
      <c r="L30" s="49" t="s">
        <v>293</v>
      </c>
      <c r="M30" s="49" t="s">
        <v>294</v>
      </c>
      <c r="N30" s="49" t="s">
        <v>295</v>
      </c>
      <c r="O30" s="49" t="s">
        <v>296</v>
      </c>
      <c r="P30" s="49" t="s">
        <v>297</v>
      </c>
      <c r="R30" s="49" t="s">
        <v>298</v>
      </c>
      <c r="S30" s="49" t="s">
        <v>299</v>
      </c>
      <c r="T30" s="49" t="s">
        <v>300</v>
      </c>
      <c r="U30" s="49" t="s">
        <v>301</v>
      </c>
      <c r="V30" s="49" t="s">
        <v>302</v>
      </c>
      <c r="W30" s="49" t="s">
        <v>303</v>
      </c>
      <c r="X30" s="49" t="s">
        <v>304</v>
      </c>
      <c r="Y30" s="49" t="s">
        <v>305</v>
      </c>
      <c r="Z30" s="49" t="s">
        <v>306</v>
      </c>
      <c r="AA30" s="49" t="s">
        <v>307</v>
      </c>
      <c r="AB30" s="49" t="s">
        <v>308</v>
      </c>
      <c r="AC30" s="49" t="s">
        <v>309</v>
      </c>
      <c r="AD30" s="49" t="s">
        <v>310</v>
      </c>
      <c r="AE30" s="49" t="s">
        <v>309</v>
      </c>
      <c r="AF30" s="49" t="s">
        <v>72</v>
      </c>
      <c r="AG30" s="49" t="s">
        <v>311</v>
      </c>
      <c r="AH30" s="49" t="s">
        <v>73</v>
      </c>
      <c r="AI30" s="49" t="s">
        <v>74</v>
      </c>
      <c r="AJ30" s="49" t="s">
        <v>312</v>
      </c>
      <c r="AK30" s="49" t="s">
        <v>313</v>
      </c>
      <c r="AL30" s="49" t="s">
        <v>314</v>
      </c>
      <c r="AM30" s="49" t="s">
        <v>315</v>
      </c>
      <c r="AN30" s="49" t="s">
        <v>316</v>
      </c>
      <c r="AO30" s="49" t="s">
        <v>317</v>
      </c>
    </row>
    <row r="31" spans="1:41">
      <c r="A31" s="49" t="s">
        <v>173</v>
      </c>
      <c r="B31" s="49" t="s">
        <v>318</v>
      </c>
      <c r="C31" s="49" t="s">
        <v>43</v>
      </c>
      <c r="E31" s="49" t="s">
        <v>319</v>
      </c>
      <c r="K31" s="49" t="s">
        <v>320</v>
      </c>
      <c r="L31" s="49" t="s">
        <v>321</v>
      </c>
      <c r="M31" s="49" t="s">
        <v>322</v>
      </c>
      <c r="N31" s="49" t="s">
        <v>323</v>
      </c>
      <c r="O31" s="49" t="s">
        <v>324</v>
      </c>
      <c r="P31" s="49" t="s">
        <v>325</v>
      </c>
      <c r="R31" s="49" t="s">
        <v>326</v>
      </c>
      <c r="S31" s="49" t="s">
        <v>327</v>
      </c>
      <c r="T31" s="49" t="s">
        <v>328</v>
      </c>
      <c r="U31" s="49" t="s">
        <v>329</v>
      </c>
      <c r="V31" s="49" t="s">
        <v>330</v>
      </c>
      <c r="W31" s="49" t="s">
        <v>331</v>
      </c>
      <c r="X31" s="49" t="s">
        <v>332</v>
      </c>
      <c r="Y31" s="49" t="s">
        <v>333</v>
      </c>
      <c r="Z31" s="49" t="s">
        <v>334</v>
      </c>
      <c r="AA31" s="49" t="s">
        <v>335</v>
      </c>
      <c r="AB31" s="49" t="s">
        <v>336</v>
      </c>
      <c r="AC31" s="49" t="s">
        <v>337</v>
      </c>
      <c r="AD31" s="49" t="s">
        <v>338</v>
      </c>
      <c r="AE31" s="49" t="s">
        <v>337</v>
      </c>
      <c r="AF31" s="49" t="s">
        <v>72</v>
      </c>
      <c r="AG31" s="49" t="s">
        <v>339</v>
      </c>
      <c r="AH31" s="49" t="s">
        <v>73</v>
      </c>
      <c r="AI31" s="49" t="s">
        <v>74</v>
      </c>
      <c r="AJ31" s="49" t="s">
        <v>340</v>
      </c>
      <c r="AK31" s="49" t="s">
        <v>341</v>
      </c>
      <c r="AL31" s="49" t="s">
        <v>342</v>
      </c>
      <c r="AM31" s="49" t="s">
        <v>343</v>
      </c>
      <c r="AN31" s="49" t="s">
        <v>344</v>
      </c>
      <c r="AO31" s="49" t="s">
        <v>345</v>
      </c>
    </row>
    <row r="32" spans="1:41">
      <c r="A32" s="49" t="s">
        <v>173</v>
      </c>
      <c r="B32" s="49" t="s">
        <v>346</v>
      </c>
      <c r="C32" s="49" t="s">
        <v>43</v>
      </c>
      <c r="E32" s="49" t="s">
        <v>347</v>
      </c>
      <c r="K32" s="49" t="s">
        <v>348</v>
      </c>
      <c r="L32" s="49" t="s">
        <v>349</v>
      </c>
      <c r="M32" s="49" t="s">
        <v>350</v>
      </c>
      <c r="N32" s="49" t="s">
        <v>351</v>
      </c>
      <c r="O32" s="49" t="s">
        <v>352</v>
      </c>
      <c r="P32" s="49" t="s">
        <v>353</v>
      </c>
      <c r="R32" s="49" t="s">
        <v>354</v>
      </c>
      <c r="S32" s="49" t="s">
        <v>355</v>
      </c>
      <c r="T32" s="49" t="s">
        <v>356</v>
      </c>
      <c r="U32" s="49" t="s">
        <v>357</v>
      </c>
      <c r="V32" s="49" t="s">
        <v>358</v>
      </c>
      <c r="W32" s="49" t="s">
        <v>359</v>
      </c>
      <c r="X32" s="49" t="s">
        <v>360</v>
      </c>
      <c r="Y32" s="49" t="s">
        <v>361</v>
      </c>
      <c r="Z32" s="49" t="s">
        <v>362</v>
      </c>
      <c r="AA32" s="49" t="s">
        <v>363</v>
      </c>
      <c r="AB32" s="49" t="s">
        <v>364</v>
      </c>
      <c r="AC32" s="49" t="s">
        <v>365</v>
      </c>
      <c r="AD32" s="49" t="s">
        <v>366</v>
      </c>
      <c r="AE32" s="49" t="s">
        <v>365</v>
      </c>
      <c r="AF32" s="49" t="s">
        <v>72</v>
      </c>
      <c r="AG32" s="49" t="s">
        <v>367</v>
      </c>
      <c r="AH32" s="49" t="s">
        <v>73</v>
      </c>
      <c r="AI32" s="49" t="s">
        <v>74</v>
      </c>
      <c r="AJ32" s="49" t="s">
        <v>368</v>
      </c>
      <c r="AK32" s="49" t="s">
        <v>369</v>
      </c>
      <c r="AL32" s="49" t="s">
        <v>370</v>
      </c>
      <c r="AM32" s="49" t="s">
        <v>371</v>
      </c>
      <c r="AN32" s="49" t="s">
        <v>372</v>
      </c>
      <c r="AO32" s="49" t="s">
        <v>373</v>
      </c>
    </row>
    <row r="33" spans="1:41">
      <c r="A33" s="49" t="s">
        <v>173</v>
      </c>
      <c r="B33" s="49" t="s">
        <v>374</v>
      </c>
      <c r="C33" s="49" t="s">
        <v>43</v>
      </c>
      <c r="E33" s="49" t="s">
        <v>375</v>
      </c>
      <c r="K33" s="49" t="s">
        <v>376</v>
      </c>
      <c r="L33" s="49" t="s">
        <v>377</v>
      </c>
      <c r="M33" s="49" t="s">
        <v>378</v>
      </c>
      <c r="N33" s="49" t="s">
        <v>379</v>
      </c>
      <c r="O33" s="49" t="s">
        <v>380</v>
      </c>
      <c r="P33" s="49" t="s">
        <v>381</v>
      </c>
      <c r="R33" s="49" t="s">
        <v>382</v>
      </c>
      <c r="S33" s="49" t="s">
        <v>383</v>
      </c>
      <c r="T33" s="49" t="s">
        <v>384</v>
      </c>
      <c r="U33" s="49" t="s">
        <v>385</v>
      </c>
      <c r="V33" s="49" t="s">
        <v>386</v>
      </c>
      <c r="W33" s="49" t="s">
        <v>387</v>
      </c>
      <c r="X33" s="49" t="s">
        <v>388</v>
      </c>
      <c r="Y33" s="49" t="s">
        <v>389</v>
      </c>
      <c r="Z33" s="49" t="s">
        <v>390</v>
      </c>
      <c r="AA33" s="49" t="s">
        <v>391</v>
      </c>
      <c r="AB33" s="49" t="s">
        <v>392</v>
      </c>
      <c r="AC33" s="49" t="s">
        <v>393</v>
      </c>
      <c r="AD33" s="49" t="s">
        <v>394</v>
      </c>
      <c r="AE33" s="49" t="s">
        <v>393</v>
      </c>
      <c r="AF33" s="49" t="s">
        <v>72</v>
      </c>
      <c r="AG33" s="49" t="s">
        <v>395</v>
      </c>
      <c r="AH33" s="49" t="s">
        <v>73</v>
      </c>
      <c r="AI33" s="49" t="s">
        <v>74</v>
      </c>
      <c r="AJ33" s="49" t="s">
        <v>396</v>
      </c>
      <c r="AK33" s="49" t="s">
        <v>397</v>
      </c>
      <c r="AL33" s="49" t="s">
        <v>398</v>
      </c>
      <c r="AM33" s="49" t="s">
        <v>399</v>
      </c>
      <c r="AN33" s="49" t="s">
        <v>400</v>
      </c>
      <c r="AO33" s="49" t="s">
        <v>401</v>
      </c>
    </row>
    <row r="34" spans="1:41">
      <c r="B34" s="49" t="s">
        <v>402</v>
      </c>
      <c r="C34" s="49" t="s">
        <v>44</v>
      </c>
      <c r="E34" s="49" t="s">
        <v>135</v>
      </c>
      <c r="K34" s="49" t="s">
        <v>403</v>
      </c>
      <c r="L34" s="49" t="s">
        <v>404</v>
      </c>
      <c r="M34" s="49" t="s">
        <v>405</v>
      </c>
      <c r="N34" s="49" t="s">
        <v>406</v>
      </c>
      <c r="O34" s="49" t="s">
        <v>407</v>
      </c>
      <c r="P34" s="49" t="s">
        <v>408</v>
      </c>
      <c r="Q34" s="49" t="s">
        <v>409</v>
      </c>
      <c r="S34" s="49" t="s">
        <v>408</v>
      </c>
      <c r="T34" s="49" t="s">
        <v>410</v>
      </c>
      <c r="U34" s="49" t="s">
        <v>411</v>
      </c>
      <c r="V34" s="49" t="s">
        <v>412</v>
      </c>
      <c r="W34" s="49" t="s">
        <v>413</v>
      </c>
      <c r="X34" s="49" t="s">
        <v>414</v>
      </c>
      <c r="Y34" s="49" t="s">
        <v>415</v>
      </c>
      <c r="Z34" s="49" t="s">
        <v>416</v>
      </c>
      <c r="AA34" s="49" t="s">
        <v>417</v>
      </c>
      <c r="AB34" s="49" t="s">
        <v>418</v>
      </c>
    </row>
    <row r="35" spans="1:41">
      <c r="B35" s="49" t="s">
        <v>419</v>
      </c>
      <c r="C35" s="49" t="s">
        <v>45</v>
      </c>
      <c r="E35" s="49" t="s">
        <v>153</v>
      </c>
      <c r="K35" s="49" t="s">
        <v>420</v>
      </c>
      <c r="L35" s="49" t="s">
        <v>421</v>
      </c>
      <c r="M35" s="49" t="s">
        <v>422</v>
      </c>
      <c r="N35" s="49" t="s">
        <v>423</v>
      </c>
      <c r="O35" s="49" t="s">
        <v>424</v>
      </c>
      <c r="P35" s="49" t="s">
        <v>425</v>
      </c>
      <c r="Q35" s="49" t="s">
        <v>426</v>
      </c>
      <c r="S35" s="49" t="s">
        <v>425</v>
      </c>
      <c r="T35" s="49" t="s">
        <v>427</v>
      </c>
      <c r="U35" s="49" t="s">
        <v>428</v>
      </c>
      <c r="V35" s="49" t="s">
        <v>429</v>
      </c>
      <c r="W35" s="49" t="s">
        <v>430</v>
      </c>
      <c r="X35" s="49" t="s">
        <v>431</v>
      </c>
      <c r="Y35" s="49" t="s">
        <v>432</v>
      </c>
      <c r="Z35" s="49" t="s">
        <v>433</v>
      </c>
      <c r="AA35" s="49" t="s">
        <v>434</v>
      </c>
      <c r="AB35" s="49" t="s">
        <v>435</v>
      </c>
    </row>
    <row r="37" spans="1:41">
      <c r="AA37" s="49" t="s">
        <v>436</v>
      </c>
      <c r="AB37" s="49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2023-04-10T06:49:57Z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