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"/>
    </mc:Choice>
  </mc:AlternateContent>
  <xr:revisionPtr revIDLastSave="0" documentId="13_ncr:1_{074D7F56-9A5D-4F64-A999-D04D623196A7}" xr6:coauthVersionLast="47" xr6:coauthVersionMax="47" xr10:uidLastSave="{00000000-0000-0000-0000-000000000000}"/>
  <bookViews>
    <workbookView xWindow="30" yWindow="30" windowWidth="28770" windowHeight="1557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" l="1"/>
  <c r="E28" i="2"/>
  <c r="E25" i="2"/>
  <c r="E24" i="2"/>
  <c r="E29" i="2"/>
  <c r="X27" i="2" l="1"/>
  <c r="L27" i="2"/>
  <c r="K27" i="2"/>
  <c r="B27" i="2" s="1"/>
  <c r="AC27" i="2"/>
  <c r="X28" i="2"/>
  <c r="L28" i="2"/>
  <c r="K28" i="2"/>
  <c r="B28" i="2" s="1"/>
  <c r="AC28" i="2"/>
  <c r="X25" i="2"/>
  <c r="L25" i="2"/>
  <c r="K25" i="2"/>
  <c r="B25" i="2" s="1"/>
  <c r="AC25" i="2"/>
  <c r="X24" i="2"/>
  <c r="L24" i="2"/>
  <c r="K24" i="2"/>
  <c r="B24" i="2" s="1"/>
  <c r="AC24" i="2"/>
  <c r="X29" i="2"/>
  <c r="L29" i="2"/>
  <c r="K29" i="2"/>
  <c r="B29" i="2" s="1"/>
  <c r="AC29" i="2"/>
  <c r="B7" i="89"/>
  <c r="B8" i="89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C13" i="1"/>
  <c r="E16" i="2" s="1"/>
  <c r="D29" i="1"/>
  <c r="D30" i="1"/>
  <c r="D4" i="2" l="1"/>
  <c r="E4" i="2" s="1"/>
  <c r="D5" i="2"/>
  <c r="I5" i="2"/>
  <c r="D6" i="2"/>
  <c r="I6" i="2"/>
  <c r="K26" i="2" l="1"/>
  <c r="B26" i="2" s="1"/>
  <c r="L26" i="2"/>
  <c r="X26" i="2"/>
  <c r="AC26" i="2"/>
  <c r="E6" i="2"/>
  <c r="E5" i="2"/>
  <c r="B30" i="2" l="1"/>
  <c r="AB30" i="2"/>
  <c r="B31" i="2"/>
  <c r="AB31" i="2"/>
</calcChain>
</file>

<file path=xl/sharedStrings.xml><?xml version="1.0" encoding="utf-8"?>
<sst xmlns="http://schemas.openxmlformats.org/spreadsheetml/2006/main" count="1170" uniqueCount="375">
  <si>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</si>
  <si>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</si>
  <si>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</si>
  <si>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</si>
  <si>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</si>
  <si>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</si>
  <si>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</si>
  <si>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</si>
  <si>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</si>
  <si>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</si>
  <si>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</si>
  <si>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</si>
  <si>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</si>
  <si>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</si>
  <si>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</si>
  <si>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</si>
  <si>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</si>
  <si>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</si>
  <si>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</si>
  <si>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</si>
  <si>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</si>
  <si>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</si>
  <si>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</si>
  <si>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</si>
  <si>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</si>
  <si>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</si>
  <si>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</si>
  <si>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</si>
  <si>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</si>
  <si>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</si>
  <si>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</si>
  <si>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</si>
  <si>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</si>
  <si>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</si>
  <si>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</si>
  <si>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</si>
  <si>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</si>
  <si>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</si>
  <si>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</si>
  <si>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</si>
  <si>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</si>
  <si>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</si>
  <si>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</si>
  <si>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</si>
  <si>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</si>
  <si>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</si>
  <si>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</si>
  <si>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</si>
  <si>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</si>
  <si>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</si>
  <si>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</si>
  <si>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</si>
  <si>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</si>
  <si>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</si>
  <si>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</si>
  <si>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</si>
  <si>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</si>
  <si>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</si>
  <si>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</si>
  <si>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</si>
  <si>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</si>
  <si>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</si>
  <si>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</si>
  <si>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</si>
  <si>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</si>
  <si>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</si>
  <si>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</si>
  <si>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</si>
  <si>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</si>
  <si>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</si>
  <si>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</si>
  <si>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</si>
  <si>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</si>
  <si>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</si>
  <si>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</si>
  <si>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</si>
  <si>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</si>
  <si>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</si>
  <si>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</si>
  <si>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</si>
  <si>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</si>
  <si>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</si>
  <si>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</si>
  <si>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</si>
  <si>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</si>
  <si>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</si>
  <si>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</si>
  <si>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</si>
  <si>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</si>
  <si>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</si>
  <si>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</si>
  <si>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</si>
  <si>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</si>
  <si>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</si>
  <si>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</si>
  <si>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</si>
  <si>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</si>
  <si>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</si>
  <si>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</si>
  <si>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</si>
  <si>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</si>
  <si>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</si>
  <si>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</si>
  <si>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</si>
  <si>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</si>
  <si>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</si>
  <si>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</si>
  <si>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</si>
  <si>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</si>
  <si>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</si>
  <si>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</si>
  <si>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</si>
  <si>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</si>
  <si>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</si>
  <si>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</si>
  <si>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</si>
  <si>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</si>
  <si>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</si>
  <si>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</si>
  <si>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</si>
  <si>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</si>
  <si>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</si>
  <si>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</si>
  <si>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</si>
  <si>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</si>
  <si>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</si>
  <si>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</si>
  <si>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</si>
  <si>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</si>
  <si>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</si>
  <si>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</si>
  <si>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</si>
  <si>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</si>
  <si>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</si>
  <si>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</si>
  <si>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</si>
  <si>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</si>
  <si>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</si>
  <si>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</si>
  <si>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</si>
  <si>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</si>
  <si>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</si>
  <si>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</si>
  <si>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</si>
  <si>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</si>
  <si>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</si>
  <si>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</si>
  <si>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</si>
  <si>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</si>
  <si>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</si>
  <si>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</si>
  <si>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</si>
  <si>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</si>
  <si>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</si>
  <si>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</si>
  <si>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</si>
  <si>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</si>
  <si>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</si>
  <si>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</si>
  <si>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</si>
  <si>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</si>
  <si>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</si>
  <si>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</si>
  <si>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</si>
  <si>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</si>
  <si>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</si>
  <si>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</si>
  <si>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</si>
  <si>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</si>
  <si>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</si>
  <si>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</si>
  <si>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</si>
  <si>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</si>
  <si>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</si>
  <si>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</si>
  <si>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</si>
  <si>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</si>
  <si>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</si>
  <si>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</si>
  <si>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</si>
  <si>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</si>
  <si>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</si>
  <si>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</si>
  <si>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</si>
  <si>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</si>
  <si>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</si>
  <si>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</si>
  <si>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</si>
  <si>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</si>
  <si>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</si>
  <si>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</si>
  <si>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</si>
  <si>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</si>
  <si>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</si>
  <si>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</si>
  <si>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</si>
  <si>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</si>
  <si>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</si>
  <si>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</si>
  <si>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</si>
  <si>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</si>
  <si>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</si>
  <si>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</si>
  <si>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</si>
  <si>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</si>
  <si>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</si>
  <si>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</si>
  <si>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</si>
  <si>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</si>
  <si>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</si>
  <si>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</si>
  <si>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</si>
  <si>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</si>
  <si>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</si>
  <si>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</si>
  <si>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</si>
  <si>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</si>
  <si>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</si>
  <si>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</si>
  <si>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</si>
  <si>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</si>
  <si>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</si>
  <si>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</si>
  <si>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</si>
  <si>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</si>
  <si>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</si>
  <si>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</si>
  <si>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</si>
  <si>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</si>
  <si>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</si>
  <si>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</si>
  <si>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</si>
  <si>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</si>
  <si>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</si>
  <si>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</si>
  <si>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</si>
  <si>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</si>
  <si>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</si>
  <si>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</si>
  <si>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</si>
  <si>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</si>
  <si>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</si>
  <si>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</si>
  <si>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</si>
  <si>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</si>
  <si>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</si>
  <si>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</si>
  <si>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</si>
  <si>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=MONTH(N28)</t>
  </si>
  <si>
    <t>=YEAR(N28)</t>
  </si>
  <si>
    <t>=IFERROR(NF($E28,"U_MSPCN"),"-")</t>
  </si>
  <si>
    <t>=IFERROR(NF($E28,"U_PODate"),"-")</t>
  </si>
  <si>
    <t>=IFERROR(NF($E28,"DOCdate"),"-")</t>
  </si>
  <si>
    <t>=SUM(N28-V28)</t>
  </si>
  <si>
    <t>=IFERROR(AD28/AB28,0)</t>
  </si>
  <si>
    <t>=IFERROR(NF($E28,"U_BPurDisc"),"-")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</si>
  <si>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</si>
  <si>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</si>
  <si>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</si>
  <si>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</si>
  <si>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</si>
  <si>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</si>
  <si>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</si>
  <si>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</si>
  <si>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</si>
  <si>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</si>
  <si>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</si>
  <si>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</si>
  <si>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</si>
  <si>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</si>
  <si>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</si>
  <si>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</si>
  <si>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</si>
  <si>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=IFERROR(NF($E29,"U_PODate"),"-")</t>
  </si>
  <si>
    <t>=IFERROR(NF($E29,"DOCdate"),"-")</t>
  </si>
  <si>
    <t>=SUM(N29-V29)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</si>
  <si>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</si>
  <si>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</si>
  <si>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</si>
  <si>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</si>
  <si>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</si>
  <si>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</si>
  <si>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</si>
  <si>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</si>
  <si>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</si>
  <si>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</si>
  <si>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</si>
  <si>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</si>
  <si>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</si>
  <si>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</si>
  <si>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</si>
  <si>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</si>
  <si>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</si>
  <si>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</si>
  <si>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</si>
  <si>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</si>
  <si>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</si>
  <si>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</si>
  <si>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</si>
  <si>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</si>
  <si>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</si>
  <si>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</si>
  <si>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</si>
  <si>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=IFERROR(NF($E30,"ADDRESS2"),"-")</t>
  </si>
  <si>
    <t>=IF(K31="","Hide","Show")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</si>
  <si>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</si>
  <si>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</si>
  <si>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</si>
  <si>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</si>
  <si>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</si>
  <si>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=IFERROR(NF($E31,"U_CUSTREF"),"-")</t>
  </si>
  <si>
    <t>=IFERROR(NF($E31,"U_PONO"),"-")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</si>
  <si>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</si>
  <si>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</si>
  <si>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</si>
  <si>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</si>
  <si>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=IFERROR(NF($E31,"LINETOTAL"),"-")</t>
  </si>
  <si>
    <t>=IFERROR(NF($E31,"ADDRESS2"),"-")</t>
  </si>
  <si>
    <t>="01/01/2023"</t>
  </si>
  <si>
    <t>="31/01/2023"</t>
  </si>
  <si>
    <t>="""UICACS"","""",""SQL="",""2=DOCNUM"",""33030664"",""14=CUSTREF"",""6323000004"",""14=U_CUSTREF"",""6323000004"",""15=DOCDATE"",""17/01/2023"",""15=TAXDATE"",""17/01/2023"",""14=CARDCODE"",""CI1256-SGD"",""14=CARDNAME"",""SINGAPORE HEALTH SERVICES PTE LTD"",""14=ITEMCODE"",""MS076-05948GLP"","&amp;"""14=ITEMNAME"",""MS PROJECT STD 2021 SNGL"",""10=QUANTITY"",""1.000000"",""14=U_PONO"",""941129A"",""15=U_PODATE"",""16/01/2023"",""10=U_TLINTCOS"",""0.000000"",""2=SLPCODE"",""132"",""14=SLPNAME"",""E0001-CS"",""14=MEMO"",""WENDY KUM CHIOU SZE"",""14=CONTACTNAME"",""FINANCE DEPARTMENT"","""&amp;"10=LINETOTAL"",""618.150000"",""14=U_ENR"","""",""14=U_MSENR"",""S7138270"",""14=U_MSPCN"",""A8AA53F5"",""14=ADDRESS2"",""NURUL ATHIRAH_x000D_SINGAPORE HEALTH SERVICES PTE LTD 168 Jalan Bukit Merah, Surbana One #16-01  Singapore 150168_x000D_NURUL ATHIRAH_x000D_TEL: 98208722_x000D_FAX: _x000D_EMAIL: nu"&amp;"rul.athirah.fatin.r@singhealth.com.sg"""</t>
  </si>
  <si>
    <t>="""UICACS"","""",""SQL="",""2=DOCNUM"",""33030664"",""14=CUSTREF"",""6323000004"",""14=U_CUSTREF"",""6323000004"",""15=DOCDATE"",""17/01/2023"",""15=TAXDATE"",""17/01/2023"",""14=CARDCODE"",""CI1256-SGD"",""14=CARDNAME"",""SINGAPORE HEALTH SERVICES PTE LTD"",""14=ITEMCODE"",""MSD86-05988GLP"","&amp;"""14=ITEMNAME"",""MS VISIO STD 2021 SNGL LTSC"",""10=QUANTITY"",""2.000000"",""14=U_PONO"",""941129A"",""15=U_PODATE"",""16/01/2023"",""10=U_TLINTCOS"",""0.000000"",""2=SLPCODE"",""132"",""14=SLPNAME"",""E0001-CS"",""14=MEMO"",""WENDY KUM CHIOU SZE"",""14=CONTACTNAME"",""FINANCE DEPARTMENT"&amp;""",""10=LINETOTAL"",""564.900000"",""14=U_ENR"","""",""14=U_MSENR"",""S7138270"",""14=U_MSPCN"",""A8AA53F5"",""14=ADDRESS2"",""NURUL ATHIRAH_x000D_SINGAPORE HEALTH SERVICES PTE LTD 168 Jalan Bukit Merah, Surbana One #16-01  Singapore 150168_x000D_NURUL ATHIRAH_x000D_TEL: 98208722_x000D_FAX: _x000D_EMAIL:"&amp;" nurul.athirah.fatin.r@singhealth.com.sg"""</t>
  </si>
  <si>
    <t>="""UICACS"","""",""SQL="",""2=DOCNUM"",""33030666"",""14=CUSTREF"",""9410245508"",""14=U_CUSTREF"",""9410245508"",""15=DOCDATE"",""17/01/2023"",""15=TAXDATE"",""17/01/2023"",""14=CARDCODE"",""CI1077-SGD"",""14=CARDNAME"",""KK WOMEN'S AND CHILDREN'S HOSPITAL"",""14=ITEMCODE"",""MS9EA-01291GLP"""&amp;",""14=ITEMNAME"",""MS WIN SERVER DC CORE 2022 SNGL 2 LIC CORE LIC"",""10=QUANTITY"",""20.000000"",""14=U_PONO"",""941120"",""15=U_PODATE"",""16/01/2022"",""10=U_TLINTCOS"",""0.000000"",""2=SLPCODE"",""132"",""14=SLPNAME"",""E0001-CS"",""14=MEMO"",""WENDY KUM CHIOU SZE"",""14=CONTACTNAME"""&amp;",""FINANCE DEPARTMENT"",""10=LINETOTAL"",""14039.400000"",""14=U_ENR"","""",""14=U_MSENR"",""S7138270"",""14=U_MSPCN"",""B1EFBA40"",""14=ADDRESS2"",""LIAU MEI YING_x000D_KK WOMEN'S AND CHILDREN'S HOSPITAL 100 BUKIT TIMAH ROAD,  SINGAPORE 229899_x000D_LIAU MEI YING_x000D_TEL: _x000D_FAX: _x000D_EMAIL: liau"&amp;".mei.ying@kkh.com.sg"""</t>
  </si>
  <si>
    <t>="""UICACS"","""",""SQL="",""2=DOCNUM"",""33030693"",""14=CUSTREF"",""4203165140"",""14=U_CUSTREF"",""4203165140"",""15=DOCDATE"",""25/01/2023"",""15=TAXDATE"",""25/01/2023"",""14=CARDCODE"",""CI1261-SGD"",""14=CARDNAME"",""CHANGI GENERAL HOSPITAL PTE LTD"",""14=ITEMCODE"",""MSD86-05988GLP"",""1"&amp;"4=ITEMNAME"",""MS VISIO STD 2021 SNGL LTSC"",""10=QUANTITY"",""2.000000"",""14=U_PONO"",""941176A"",""15=U_PODATE"",""18/01/2023"",""10=U_TLINTCOS"",""0.000000"",""2=SLPCODE"",""132"",""14=SLPNAME"",""E0001-CS"",""14=MEMO"",""WENDY KUM CHIOU SZE"",""14=CONTACTNAME"",""E-INVOICE"",""10=LINET"&amp;"OTAL"",""579.860000"",""14=U_ENR"","""",""14=U_MSENR"",""S7138270"",""14=U_MSPCN"",""83288253"",""14=ADDRESS2"",""JOAN LOH CHAIN ZHU_x000D_CHANGI GENERAL HOSPITAL 2 SIMEI STREET 3  SINAGPORE 529889_x000D_JOAN LOH CHAIN ZHU_x000D_TEL: 96586854_x000D_FAX: _x000D_EMAIL: JOAN_LOH_CHAIN_ZHU@CGH.COM.SG"""</t>
  </si>
  <si>
    <t>="""UICACS"","""",""SQL="",""2=DOCNUM"",""33030694"",""14=CUSTREF"",""6323000017"",""14=U_CUSTREF"",""6323000017"",""15=DOCDATE"",""25/01/2023"",""15=TAXDATE"",""25/01/2023"",""14=CARDCODE"",""CI1256-SGD"",""14=CARDNAME"",""SINGAPORE HEALTH SERVICES PTE LTD"",""14=ITEMCODE"",""MS076-05948GLP"","&amp;"""14=ITEMNAME"",""MS PROJECT STD 2021 SNGL"",""10=QUANTITY"",""1.000000"",""14=U_PONO"",""941211A"",""15=U_PODATE"",""19/01/2023"",""10=U_TLINTCOS"",""0.000000"",""2=SLPCODE"",""132"",""14=SLPNAME"",""E0001-CS"",""14=MEMO"",""WENDY KUM CHIOU SZE"",""14=CONTACTNAME"",""FINANCE DEPARTMENT"","""&amp;"10=LINETOTAL"",""618.150000"",""14=U_ENR"","""",""14=U_MSENR"",""S7138270"",""14=U_MSPCN"",""A8AA53F5"",""14=ADDRESS2"",""NADIA SHAZWANI_x000D_SINGAPORE HEALTH SERVICES PTE LTD 168 JALAN BUKIT MERAH SURBANA ONE #16-01 SINGAPORE 150168_x000D_NADIA SHAZWANI_x000D_TEL: 84480956_x000D_FAX: _x000D_EMAIL: na"&amp;"dia.shazwani.mohd.samri@singhealth.com.sg"""</t>
  </si>
  <si>
    <t>=IFERROR(NF($E30,"CONTACTNAME"),"-")</t>
  </si>
  <si>
    <t>=IFERROR(NF($E30,"U_PODATE"),"-")</t>
  </si>
  <si>
    <t>=IFERROR(AC30/W30,0)</t>
  </si>
  <si>
    <t>=IFERROR(NF($E31,"CONTACTNAME"),"-")</t>
  </si>
  <si>
    <t>=IFERROR(NF($E31,"U_PODATE"),"-")</t>
  </si>
  <si>
    <t>=IFERROR(AC31/W31,0)</t>
  </si>
  <si>
    <t>=SUBTOTAL(9,AB24:AB32)</t>
  </si>
  <si>
    <t>=SUBTOTAL(9,AC24:AC32)</t>
  </si>
  <si>
    <t/>
  </si>
  <si>
    <t>S7138270</t>
  </si>
  <si>
    <t>BD18AB21</t>
  </si>
  <si>
    <t>CS0507-SGD</t>
  </si>
  <si>
    <t>SENGKANG GENERAL HOSPITAL PTE. LTD.</t>
  </si>
  <si>
    <t>2822403106</t>
  </si>
  <si>
    <t>940958</t>
  </si>
  <si>
    <t>MS9EA-01290GLP</t>
  </si>
  <si>
    <t>MS WIN SVR DC CORE 2022 SNGL 16 LIC CORE LIC</t>
  </si>
  <si>
    <t>WENDY KUM CHIOU SZE</t>
  </si>
  <si>
    <t>-</t>
  </si>
  <si>
    <t>FREDERICK TEA_x000D_SENGKANG GENERAL HOSPITAL 110 SENGKANG EAST WAY  SINGAPORE 544886_x000D_MR FREDERICK TEA_x000D_TEL: 94567202/63706139_x000D_FAX: _x000D_EMAIL: frederick.tea@ihis.com.sg</t>
  </si>
  <si>
    <t>A8AA53F5</t>
  </si>
  <si>
    <t>CI1256-SGD</t>
  </si>
  <si>
    <t>SINGAPORE HEALTH SERVICES PTE LTD</t>
  </si>
  <si>
    <t>6323000004</t>
  </si>
  <si>
    <t>941129A</t>
  </si>
  <si>
    <t>MS076-05948GLP</t>
  </si>
  <si>
    <t>MS PROJECT STD 2021 SNGL</t>
  </si>
  <si>
    <t>NURUL ATHIRAH_x000D_SINGAPORE HEALTH SERVICES PTE LTD 168 Jalan Bukit Merah, Surbana One #16-01  Singapore 150168_x000D_NURUL ATHIRAH_x000D_TEL: 98208722_x000D_FAX: _x000D_EMAIL: nurul.athirah.fatin.r@singhealth.com.sg</t>
  </si>
  <si>
    <t>MSD86-05988GLP</t>
  </si>
  <si>
    <t>MS VISIO STD 2021 SNGL LTSC</t>
  </si>
  <si>
    <t>B1EFBA40</t>
  </si>
  <si>
    <t>CI1077-SGD</t>
  </si>
  <si>
    <t>KK WOMEN'S AND CHILDREN'S HOSPITAL</t>
  </si>
  <si>
    <t>9410245508</t>
  </si>
  <si>
    <t>941120</t>
  </si>
  <si>
    <t>MS9EA-01291GLP</t>
  </si>
  <si>
    <t>MS WIN SERVER DC CORE 2022 SNGL 2 LIC CORE LIC</t>
  </si>
  <si>
    <t>LIAU MEI YING_x000D_KK WOMEN'S AND CHILDREN'S HOSPITAL 100 BUKIT TIMAH ROAD,  SINGAPORE 229899_x000D_LIAU MEI YING_x000D_TEL: _x000D_FAX: _x000D_EMAIL: liau.mei.ying@kkh.com.sg</t>
  </si>
  <si>
    <t>83288253</t>
  </si>
  <si>
    <t>CI1261-SGD</t>
  </si>
  <si>
    <t>CHANGI GENERAL HOSPITAL PTE LTD</t>
  </si>
  <si>
    <t>4203165140</t>
  </si>
  <si>
    <t>941176A</t>
  </si>
  <si>
    <t>JOAN LOH CHAIN ZHU_x000D_CHANGI GENERAL HOSPITAL 2 SIMEI STREET 3  SINAGPORE 529889_x000D_JOAN LOH CHAIN ZHU_x000D_TEL: 96586854_x000D_FAX: _x000D_EMAIL: JOAN_LOH_CHAIN_ZHU@CGH.COM.SG</t>
  </si>
  <si>
    <t>6323000017</t>
  </si>
  <si>
    <t>941211A</t>
  </si>
  <si>
    <t>NADIA SHAZWANI_x000D_SINGAPORE HEALTH SERVICES PTE LTD 168 JALAN BUKIT MERAH SURBANA ONE #16-01 SINGAPORE 150168_x000D_NADIA SHAZWANI_x000D_TEL: 84480956_x000D_FAX: _x000D_EMAIL: nadia.shazwani.mohd.samri@singhealth.com.sg</t>
  </si>
  <si>
    <t>"UICACS","","SQL=","2=DOCNUM","33030596","14=CUSTREF","2822403106","14=U_CUSTREF","2822403106","15=DOCDATE","04/01/2023","15=TAXDATE","04/01/2023","14=CARDCODE","CS0507-SGD","14=CARDNAME","SENGKANG GENERAL HOSPITAL PTE. LTD.","14=ITEMCODE","MS9EA-01290GLP","14=ITEMNAME","MS WIN SVR DC CORE 2022 SNGL 16 LIC CORE LIC","10=QUANTITY","25.000000","14=U_PONO","940958","15=U_PODATE","04/01/2022","10=U_TLINTCOS","0.000000","2=SLPCODE","132","14=SLPNAME","E0001-CS","14=MEMO","WENDY KUM CHIOU SZE","14=CONTACTNAME","FINANCE DEPARTMENT","10=LINETOTAL","137518.000000","14=U_ENR","","14=U_MSENR","S7138270","14=U_MSPCN","BD18AB21","14=ADDRESS2","FREDERICK TEA_x000D_SENGKANG GENERAL HOSPITAL 110 SENGKANG EAST WAY  SINGAPORE 544886_x000D_MR FREDERICK TEA_x000D_TEL: 94567202/63706139_x000D_FAX: _x000D_EMAIL: frederick.tea@ihis.com.sg"</t>
  </si>
  <si>
    <t>NA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</si>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</sst>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left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left"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/>
    <xf numFmtId="0" fontId="0" fillId="0" borderId="0" xfId="0" quotePrefix="1"/>
    <xf numFmtId="167" fontId="0" fillId="2" borderId="0" xfId="0" applyNumberFormat="1" applyFill="1" applyAlignment="1">
      <alignment horizontal="left" vertical="top"/>
    </xf>
    <xf numFmtId="167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67" fontId="0" fillId="6" borderId="0" xfId="0" applyNumberFormat="1" applyFill="1" applyAlignment="1">
      <alignment horizontal="left" vertical="top"/>
    </xf>
    <xf numFmtId="1" fontId="0" fillId="6" borderId="0" xfId="0" applyNumberFormat="1" applyFill="1" applyAlignment="1">
      <alignment horizontal="left" vertical="top"/>
    </xf>
    <xf numFmtId="165" fontId="0" fillId="6" borderId="0" xfId="2" applyNumberFormat="1" applyFont="1" applyFill="1" applyAlignment="1">
      <alignment horizontal="left" vertical="top"/>
    </xf>
    <xf numFmtId="167" fontId="0" fillId="0" borderId="0" xfId="0" applyNumberFormat="1" applyFill="1" applyAlignment="1">
      <alignment horizontal="left" vertical="top"/>
    </xf>
    <xf numFmtId="1" fontId="0" fillId="0" borderId="0" xfId="0" applyNumberFormat="1" applyFill="1" applyAlignment="1">
      <alignment horizontal="left" vertical="top"/>
    </xf>
    <xf numFmtId="0" fontId="4" fillId="0" borderId="0" xfId="1" applyFont="1" applyAlignment="1">
      <alignment horizontal="left" vertical="top"/>
    </xf>
    <xf numFmtId="167" fontId="7" fillId="3" borderId="0" xfId="0" applyNumberFormat="1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40" fontId="7" fillId="3" borderId="0" xfId="0" applyNumberFormat="1" applyFont="1" applyFill="1" applyAlignment="1">
      <alignment horizontal="left" vertical="center"/>
    </xf>
    <xf numFmtId="166" fontId="0" fillId="0" borderId="0" xfId="0" applyNumberFormat="1" applyAlignment="1">
      <alignment horizontal="left" vertical="top"/>
    </xf>
    <xf numFmtId="0" fontId="8" fillId="0" borderId="0" xfId="0" applyFont="1" applyAlignment="1">
      <alignment horizontal="left" vertical="top"/>
    </xf>
    <xf numFmtId="38" fontId="0" fillId="0" borderId="0" xfId="2" applyNumberFormat="1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40" fontId="8" fillId="0" borderId="0" xfId="2" applyNumberFormat="1" applyFont="1" applyAlignment="1">
      <alignment horizontal="left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"01/01/2023"</f>
        <v>01/01/2023</v>
      </c>
    </row>
    <row r="4" spans="1:5">
      <c r="A4" s="1" t="s">
        <v>0</v>
      </c>
      <c r="B4" s="4" t="s">
        <v>6</v>
      </c>
      <c r="C4" s="5" t="str">
        <f>"31/01/2023"</f>
        <v>31/01/2023</v>
      </c>
    </row>
    <row r="5" spans="1:5">
      <c r="A5" s="1" t="s">
        <v>0</v>
      </c>
      <c r="B5" s="4" t="s">
        <v>25</v>
      </c>
      <c r="C5" s="4" t="str">
        <f>"*"</f>
        <v>*</v>
      </c>
      <c r="D5" s="4" t="s">
        <v>3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01/Jan/2023..31/Jan/2023</v>
      </c>
    </row>
    <row r="9" spans="1:5">
      <c r="A9" s="1" t="s">
        <v>9</v>
      </c>
      <c r="C9" s="3" t="str">
        <f>TEXT($C$3,"yyyyMMdd") &amp; ".." &amp; TEXT($C$4,"yyyyMMdd")</f>
        <v>20230101..20230131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20" t="s">
        <v>53</v>
      </c>
      <c r="D28" s="20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3"/>
    </row>
    <row r="33" spans="7:7">
      <c r="G33" s="13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36"/>
  <sheetViews>
    <sheetView tabSelected="1" topLeftCell="S19" zoomScale="92" zoomScaleNormal="92" workbookViewId="0">
      <selection activeCell="V29" sqref="V2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3" bestFit="1" customWidth="1"/>
    <col min="12" max="12" width="6.28515625" style="3" bestFit="1" customWidth="1"/>
    <col min="13" max="13" width="10.85546875" style="30" bestFit="1" customWidth="1"/>
    <col min="14" max="14" width="11.28515625" style="3" bestFit="1" customWidth="1"/>
    <col min="15" max="15" width="16.85546875" style="3" bestFit="1" customWidth="1"/>
    <col min="16" max="16" width="9.85546875" style="3" bestFit="1" customWidth="1"/>
    <col min="17" max="17" width="8.85546875" style="3" bestFit="1" customWidth="1"/>
    <col min="18" max="18" width="12" style="3" bestFit="1" customWidth="1"/>
    <col min="19" max="19" width="37.42578125" style="3" bestFit="1" customWidth="1"/>
    <col min="20" max="20" width="14.7109375" style="3" bestFit="1" customWidth="1"/>
    <col min="21" max="21" width="14.7109375" style="3" customWidth="1"/>
    <col min="22" max="22" width="11.28515625" style="3" bestFit="1" customWidth="1"/>
    <col min="23" max="23" width="11.28515625" style="31" bestFit="1" customWidth="1"/>
    <col min="24" max="24" width="8.5703125" style="3" bestFit="1" customWidth="1"/>
    <col min="25" max="25" width="23" style="3" hidden="1" customWidth="1"/>
    <col min="26" max="26" width="10.7109375" style="3" hidden="1" customWidth="1"/>
    <col min="27" max="27" width="23.140625" style="3" bestFit="1" customWidth="1"/>
    <col min="28" max="28" width="10.42578125" style="32" bestFit="1" customWidth="1"/>
    <col min="29" max="29" width="13.85546875" style="32" bestFit="1" customWidth="1"/>
    <col min="30" max="30" width="9.7109375" style="3" bestFit="1" customWidth="1"/>
    <col min="31" max="31" width="9.28515625" style="3"/>
    <col min="32" max="32" width="10.5703125" style="3" bestFit="1" customWidth="1"/>
    <col min="33" max="33" width="9.28515625" style="3"/>
    <col min="34" max="35" width="9.28515625" style="3" hidden="1" customWidth="1"/>
    <col min="36" max="37" width="11.28515625" style="3" customWidth="1"/>
    <col min="38" max="38" width="46.28515625" style="3" customWidth="1"/>
    <col min="39" max="39" width="13.140625" style="4" customWidth="1"/>
    <col min="40" max="40" width="11.42578125" style="4" customWidth="1"/>
    <col min="41" max="16384" width="9.28515625" style="4"/>
  </cols>
  <sheetData>
    <row r="1" spans="1:38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1" t="s">
        <v>7</v>
      </c>
      <c r="J1" s="1" t="s">
        <v>48</v>
      </c>
      <c r="K1" s="2" t="s">
        <v>17</v>
      </c>
      <c r="L1" s="2" t="s">
        <v>17</v>
      </c>
      <c r="M1" s="29" t="s">
        <v>17</v>
      </c>
      <c r="N1" s="2" t="s">
        <v>17</v>
      </c>
      <c r="O1" s="2" t="s">
        <v>17</v>
      </c>
      <c r="P1" s="2" t="s">
        <v>17</v>
      </c>
      <c r="Q1" s="2" t="s">
        <v>17</v>
      </c>
      <c r="R1" s="2" t="s">
        <v>17</v>
      </c>
      <c r="S1" s="2" t="s">
        <v>17</v>
      </c>
      <c r="T1" s="2" t="s">
        <v>17</v>
      </c>
      <c r="U1" s="2"/>
      <c r="V1" s="2" t="s">
        <v>17</v>
      </c>
      <c r="W1" s="2" t="s">
        <v>17</v>
      </c>
      <c r="X1" s="2" t="s">
        <v>17</v>
      </c>
      <c r="Y1" s="2" t="s">
        <v>7</v>
      </c>
      <c r="Z1" s="2" t="s">
        <v>7</v>
      </c>
      <c r="AA1" s="2" t="s">
        <v>17</v>
      </c>
      <c r="AB1" s="2" t="s">
        <v>17</v>
      </c>
      <c r="AC1" s="2" t="s">
        <v>17</v>
      </c>
      <c r="AD1" s="2"/>
      <c r="AE1" s="2"/>
      <c r="AF1" s="2"/>
      <c r="AG1" s="2"/>
      <c r="AH1" s="2" t="s">
        <v>7</v>
      </c>
      <c r="AI1" s="2" t="s">
        <v>7</v>
      </c>
      <c r="AJ1" s="2"/>
      <c r="AK1" s="2"/>
      <c r="AL1" s="2"/>
    </row>
    <row r="2" spans="1:38" hidden="1">
      <c r="A2" s="1" t="s">
        <v>7</v>
      </c>
      <c r="D2" s="4" t="s">
        <v>18</v>
      </c>
      <c r="E2" s="4" t="str">
        <f>Option!$C$2</f>
        <v>UICACS</v>
      </c>
    </row>
    <row r="3" spans="1:38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2" t="s">
        <v>23</v>
      </c>
    </row>
    <row r="4" spans="1:3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8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8" hidden="1">
      <c r="A7" s="1" t="s">
        <v>7</v>
      </c>
    </row>
    <row r="8" spans="1:38" hidden="1">
      <c r="A8" s="1" t="s">
        <v>7</v>
      </c>
      <c r="K8" s="33"/>
    </row>
    <row r="9" spans="1:38" hidden="1">
      <c r="A9" s="1" t="s">
        <v>7</v>
      </c>
      <c r="K9" s="33"/>
    </row>
    <row r="10" spans="1:38" hidden="1">
      <c r="A10" s="1" t="s">
        <v>7</v>
      </c>
    </row>
    <row r="11" spans="1:38" hidden="1">
      <c r="A11" s="1" t="s">
        <v>7</v>
      </c>
      <c r="C11" s="4" t="s">
        <v>26</v>
      </c>
      <c r="E11" s="4" t="str">
        <f>Option!$C$9</f>
        <v>20230101..20230131</v>
      </c>
      <c r="K11" s="33"/>
    </row>
    <row r="12" spans="1:38" hidden="1">
      <c r="A12" s="1" t="s">
        <v>7</v>
      </c>
      <c r="C12" s="4" t="s">
        <v>27</v>
      </c>
      <c r="E12" s="4" t="str">
        <f>Option!$C$5</f>
        <v>*</v>
      </c>
      <c r="K12" s="33"/>
    </row>
    <row r="13" spans="1:38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33"/>
    </row>
    <row r="14" spans="1:38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33"/>
    </row>
    <row r="15" spans="1:38" hidden="1">
      <c r="A15" s="1" t="s">
        <v>7</v>
      </c>
      <c r="C15" s="4" t="s">
        <v>38</v>
      </c>
      <c r="E15" s="4" t="str">
        <f>Option!$C$12</f>
        <v>'MS'</v>
      </c>
      <c r="Z15" s="34"/>
    </row>
    <row r="16" spans="1:38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17" customFormat="1" hidden="1">
      <c r="A18" s="17" t="s">
        <v>7</v>
      </c>
      <c r="I18" s="18"/>
      <c r="K18" s="19"/>
      <c r="L18" s="19"/>
      <c r="M18" s="35"/>
      <c r="N18" s="19"/>
      <c r="O18" s="19"/>
      <c r="P18" s="19"/>
      <c r="Q18" s="19"/>
      <c r="R18" s="19"/>
      <c r="S18" s="19"/>
      <c r="T18" s="19"/>
      <c r="U18" s="19"/>
      <c r="V18" s="19"/>
      <c r="W18" s="36"/>
      <c r="X18" s="19"/>
      <c r="Y18" s="19"/>
      <c r="Z18" s="19"/>
      <c r="AA18" s="19"/>
      <c r="AB18" s="37"/>
      <c r="AC18" s="37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42">
      <c r="K19" s="15"/>
      <c r="L19" s="15"/>
      <c r="M19" s="38"/>
      <c r="N19" s="15"/>
      <c r="O19" s="15"/>
      <c r="P19" s="15"/>
      <c r="Q19" s="15"/>
      <c r="R19" s="15"/>
      <c r="S19" s="15"/>
      <c r="T19" s="15"/>
      <c r="U19" s="15"/>
      <c r="V19" s="15"/>
      <c r="W19" s="39"/>
      <c r="X19" s="15"/>
      <c r="Y19" s="15"/>
      <c r="Z19" s="15"/>
      <c r="AA19" s="15"/>
    </row>
    <row r="20" spans="1:42" ht="15.75"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42" ht="15.75">
      <c r="K21" s="40" t="s">
        <v>40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42" ht="15.75"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42" ht="78.75">
      <c r="E23" s="9" t="s">
        <v>28</v>
      </c>
      <c r="K23" s="22" t="s">
        <v>54</v>
      </c>
      <c r="L23" s="22" t="s">
        <v>55</v>
      </c>
      <c r="M23" s="22" t="s">
        <v>14</v>
      </c>
      <c r="N23" s="22" t="s">
        <v>15</v>
      </c>
      <c r="O23" s="41" t="s">
        <v>29</v>
      </c>
      <c r="P23" s="22" t="s">
        <v>56</v>
      </c>
      <c r="Q23" s="22" t="s">
        <v>57</v>
      </c>
      <c r="R23" s="22" t="s">
        <v>30</v>
      </c>
      <c r="S23" s="22" t="s">
        <v>34</v>
      </c>
      <c r="T23" s="22" t="s">
        <v>32</v>
      </c>
      <c r="U23" s="42" t="s">
        <v>374</v>
      </c>
      <c r="V23" s="42" t="s">
        <v>16</v>
      </c>
      <c r="W23" s="43" t="s">
        <v>58</v>
      </c>
      <c r="X23" s="43" t="s">
        <v>59</v>
      </c>
      <c r="Y23" s="44" t="s">
        <v>33</v>
      </c>
      <c r="Z23" s="44" t="s">
        <v>12</v>
      </c>
      <c r="AA23" s="22" t="s">
        <v>31</v>
      </c>
      <c r="AB23" s="22" t="s">
        <v>13</v>
      </c>
      <c r="AC23" s="24" t="s">
        <v>49</v>
      </c>
      <c r="AD23" s="24" t="s">
        <v>50</v>
      </c>
      <c r="AE23" s="25" t="s">
        <v>60</v>
      </c>
      <c r="AF23" s="25" t="s">
        <v>61</v>
      </c>
      <c r="AG23" s="25" t="s">
        <v>62</v>
      </c>
      <c r="AH23" s="25" t="s">
        <v>63</v>
      </c>
      <c r="AI23" s="43" t="s">
        <v>64</v>
      </c>
      <c r="AJ23" s="43" t="s">
        <v>65</v>
      </c>
      <c r="AK23" s="43" t="s">
        <v>66</v>
      </c>
      <c r="AL23" s="43" t="s">
        <v>67</v>
      </c>
      <c r="AM23" s="23" t="s">
        <v>68</v>
      </c>
      <c r="AN23" s="23" t="s">
        <v>69</v>
      </c>
      <c r="AO23" s="23" t="s">
        <v>70</v>
      </c>
      <c r="AP23" s="21" t="s">
        <v>71</v>
      </c>
    </row>
    <row r="24" spans="1:42">
      <c r="A24" s="1" t="s">
        <v>166</v>
      </c>
      <c r="B24" s="1" t="str">
        <f t="shared" ref="B24:B31" si="0">IF(K24="","Hide","Show")</f>
        <v>Show</v>
      </c>
      <c r="C24" s="4" t="s">
        <v>43</v>
      </c>
      <c r="E24" s="10" t="str">
        <f>"""UICACS"","""",""SQL="",""2=DOCNUM"",""33030693"",""14=CUSTREF"",""4203165140"",""14=U_CUSTREF"",""4203165140"",""15=DOCDATE"",""25/01/2023"",""15=TAXDATE"",""25/01/2023"",""14=CARDCODE"",""CI1261-SGD"",""14=CARDNAME"",""CHANGI GENERAL HOSPITAL PTE LTD"",""14=ITEMCODE"",""MSD86-05988GLP"",""1"&amp;"4=ITEMNAME"",""MS VISIO STD 2021 SNGL LTSC"",""10=QUANTITY"",""2.000000"",""14=U_PONO"",""941176A"",""15=U_PODATE"",""18/01/2023"",""10=U_TLINTCOS"",""0.000000"",""2=SLPCODE"",""132"",""14=SLPNAME"",""E0001-CS"",""14=MEMO"",""WENDY KUM CHIOU SZE"",""14=CONTACTNAME"",""E-INVOICE"",""10=LINET"&amp;"OTAL"",""579.860000"",""14=U_ENR"","""",""14=U_MSENR"",""S7138270"",""14=U_MSPCN"",""83288253"",""14=ADDRESS2"",""JOAN LOH CHAIN ZHU_x000D_CHANGI GENERAL HOSPITAL 2 SIMEI STREET 3  SINAGPORE 529889_x000D_JOAN LOH CHAIN ZHU_x000D_TEL: 96586854_x000D_FAX: _x000D_EMAIL: JOAN_LOH_CHAIN_ZHU@CGH.COM.SG"""</f>
        <v>"UICACS","","SQL=","2=DOCNUM","33030693","14=CUSTREF","4203165140","14=U_CUSTREF","4203165140","15=DOCDATE","25/01/2023","15=TAXDATE","25/01/2023","14=CARDCODE","CI1261-SGD","14=CARDNAME","CHANGI GENERAL HOSPITAL PTE LTD","14=ITEMCODE","MSD86-05988GLP","14=ITEMNAME","MS VISIO STD 2021 SNGL LTSC","10=QUANTITY","2.000000","14=U_PONO","941176A","15=U_PODATE","18/01/2023","10=U_TLINTCOS","0.000000","2=SLPCODE","132","14=SLPNAME","E0001-CS","14=MEMO","WENDY KUM CHIOU SZE","14=CONTACTNAME","E-INVOICE","10=LINETOTAL","579.860000","14=U_ENR","","14=U_MSENR","S7138270","14=U_MSPCN","83288253","14=ADDRESS2","JOAN LOH CHAIN ZHU_x000D_CHANGI GENERAL HOSPITAL 2 SIMEI STREET 3  SINAGPORE 529889_x000D_JOAN LOH CHAIN ZHU_x000D_TEL: 96586854_x000D_FAX: _x000D_EMAIL: JOAN_LOH_CHAIN_ZHU@CGH.COM.SG"</v>
      </c>
      <c r="K24" s="3">
        <f t="shared" ref="K24:K29" si="1">MONTH(N24)</f>
        <v>1</v>
      </c>
      <c r="L24" s="3">
        <f t="shared" ref="L24:L29" si="2">YEAR(N24)</f>
        <v>2023</v>
      </c>
      <c r="M24" s="3">
        <v>33030693</v>
      </c>
      <c r="N24" s="45">
        <v>44951</v>
      </c>
      <c r="O24" s="3" t="s">
        <v>334</v>
      </c>
      <c r="P24" s="3" t="s">
        <v>363</v>
      </c>
      <c r="R24" s="3" t="s">
        <v>364</v>
      </c>
      <c r="S24" s="3" t="s">
        <v>365</v>
      </c>
      <c r="T24" s="3" t="s">
        <v>366</v>
      </c>
      <c r="U24" s="34" t="s">
        <v>367</v>
      </c>
      <c r="V24" s="34">
        <v>44946</v>
      </c>
      <c r="W24" s="34">
        <v>44951</v>
      </c>
      <c r="X24" s="31">
        <f t="shared" ref="X24:X29" si="3">SUM(N24-V24)</f>
        <v>5</v>
      </c>
      <c r="Y24" s="46" t="s">
        <v>353</v>
      </c>
      <c r="Z24" s="46" t="s">
        <v>354</v>
      </c>
      <c r="AA24" s="46" t="s">
        <v>342</v>
      </c>
      <c r="AB24" s="31">
        <v>2</v>
      </c>
      <c r="AC24" s="47">
        <f t="shared" ref="AC24:AC29" si="4">IFERROR(AD24/AB24,0)</f>
        <v>289.93</v>
      </c>
      <c r="AD24" s="48">
        <v>579.86</v>
      </c>
      <c r="AE24" s="3" t="s">
        <v>343</v>
      </c>
      <c r="AF24" s="49">
        <v>579.86</v>
      </c>
      <c r="AG24" s="45" t="s">
        <v>72</v>
      </c>
      <c r="AH24" s="26" t="s">
        <v>368</v>
      </c>
      <c r="AI24" s="48" t="s">
        <v>73</v>
      </c>
      <c r="AJ24" s="48" t="s">
        <v>74</v>
      </c>
      <c r="AK24" s="3" t="s">
        <v>353</v>
      </c>
      <c r="AL24" s="3" t="s">
        <v>354</v>
      </c>
      <c r="AM24" s="14" t="s">
        <v>373</v>
      </c>
      <c r="AN24" s="14" t="s">
        <v>373</v>
      </c>
      <c r="AO24" s="14" t="s">
        <v>373</v>
      </c>
      <c r="AP24" s="14" t="s">
        <v>373</v>
      </c>
    </row>
    <row r="25" spans="1:42">
      <c r="A25" s="1" t="s">
        <v>166</v>
      </c>
      <c r="B25" s="1" t="str">
        <f t="shared" si="0"/>
        <v>Show</v>
      </c>
      <c r="C25" s="4" t="s">
        <v>43</v>
      </c>
      <c r="E25" s="10" t="str">
        <f>"""UICACS"","""",""SQL="",""2=DOCNUM"",""33030666"",""14=CUSTREF"",""9410245508"",""14=U_CUSTREF"",""9410245508"",""15=DOCDATE"",""17/01/2023"",""15=TAXDATE"",""17/01/2023"",""14=CARDCODE"",""CI1077-SGD"",""14=CARDNAME"",""KK WOMEN'S AND CHILDREN'S HOSPITAL"",""14=ITEMCODE"",""MS9EA-01291GLP"""&amp;",""14=ITEMNAME"",""MS WIN SERVER DC CORE 2022 SNGL 2 LIC CORE LIC"",""10=QUANTITY"",""20.000000"",""14=U_PONO"",""941120"",""15=U_PODATE"",""16/01/2022"",""10=U_TLINTCOS"",""0.000000"",""2=SLPCODE"",""132"",""14=SLPNAME"",""E0001-CS"",""14=MEMO"",""WENDY KUM CHIOU SZE"",""14=CONTACTNAME"""&amp;",""FINANCE DEPARTMENT"",""10=LINETOTAL"",""14039.400000"",""14=U_ENR"","""",""14=U_MSENR"",""S7138270"",""14=U_MSPCN"",""B1EFBA40"",""14=ADDRESS2"",""LIAU MEI YING_x000D_KK WOMEN'S AND CHILDREN'S HOSPITAL 100 BUKIT TIMAH ROAD,  SINGAPORE 229899_x000D_LIAU MEI YING_x000D_TEL: _x000D_FAX: _x000D_EMAIL: liau"&amp;".mei.ying@kkh.com.sg"""</f>
        <v>"UICACS","","SQL=","2=DOCNUM","33030666","14=CUSTREF","9410245508","14=U_CUSTREF","9410245508","15=DOCDATE","17/01/2023","15=TAXDATE","17/01/2023","14=CARDCODE","CI1077-SGD","14=CARDNAME","KK WOMEN'S AND CHILDREN'S HOSPITAL","14=ITEMCODE","MS9EA-01291GLP","14=ITEMNAME","MS WIN SERVER DC CORE 2022 SNGL 2 LIC CORE LIC","10=QUANTITY","20.000000","14=U_PONO","941120","15=U_PODATE","16/01/2022","10=U_TLINTCOS","0.000000","2=SLPCODE","132","14=SLPNAME","E0001-CS","14=MEMO","WENDY KUM CHIOU SZE","14=CONTACTNAME","FINANCE DEPARTMENT","10=LINETOTAL","14039.400000","14=U_ENR","","14=U_MSENR","S7138270","14=U_MSPCN","B1EFBA40","14=ADDRESS2","LIAU MEI YING_x000D_KK WOMEN'S AND CHILDREN'S HOSPITAL 100 BUKIT TIMAH ROAD,  SINGAPORE 229899_x000D_LIAU MEI YING_x000D_TEL: _x000D_FAX: _x000D_EMAIL: liau.mei.ying@kkh.com.sg"</v>
      </c>
      <c r="K25" s="3">
        <f t="shared" si="1"/>
        <v>1</v>
      </c>
      <c r="L25" s="3">
        <f t="shared" si="2"/>
        <v>2023</v>
      </c>
      <c r="M25" s="3">
        <v>33030666</v>
      </c>
      <c r="N25" s="45">
        <v>44943</v>
      </c>
      <c r="O25" s="3" t="s">
        <v>334</v>
      </c>
      <c r="P25" s="3" t="s">
        <v>355</v>
      </c>
      <c r="R25" s="3" t="s">
        <v>356</v>
      </c>
      <c r="S25" s="3" t="s">
        <v>357</v>
      </c>
      <c r="T25" s="3" t="s">
        <v>358</v>
      </c>
      <c r="U25" s="34" t="s">
        <v>359</v>
      </c>
      <c r="V25" s="34">
        <v>44942</v>
      </c>
      <c r="W25" s="34">
        <v>44943</v>
      </c>
      <c r="X25" s="31">
        <f t="shared" si="3"/>
        <v>1</v>
      </c>
      <c r="Y25" s="46" t="s">
        <v>360</v>
      </c>
      <c r="Z25" s="46" t="s">
        <v>361</v>
      </c>
      <c r="AA25" s="46" t="s">
        <v>342</v>
      </c>
      <c r="AB25" s="31">
        <v>20</v>
      </c>
      <c r="AC25" s="47">
        <f t="shared" si="4"/>
        <v>701.97</v>
      </c>
      <c r="AD25" s="48">
        <v>14039.4</v>
      </c>
      <c r="AE25" s="3" t="s">
        <v>343</v>
      </c>
      <c r="AF25" s="49">
        <v>14039.4</v>
      </c>
      <c r="AG25" s="45" t="s">
        <v>72</v>
      </c>
      <c r="AH25" s="26" t="s">
        <v>362</v>
      </c>
      <c r="AI25" s="48" t="s">
        <v>73</v>
      </c>
      <c r="AJ25" s="48" t="s">
        <v>74</v>
      </c>
      <c r="AK25" s="3" t="s">
        <v>360</v>
      </c>
      <c r="AL25" s="3" t="s">
        <v>361</v>
      </c>
      <c r="AM25" s="14" t="s">
        <v>373</v>
      </c>
      <c r="AN25" s="14" t="s">
        <v>373</v>
      </c>
      <c r="AO25" s="14" t="s">
        <v>373</v>
      </c>
      <c r="AP25" s="14" t="s">
        <v>373</v>
      </c>
    </row>
    <row r="26" spans="1:42">
      <c r="B26" s="1" t="str">
        <f t="shared" si="0"/>
        <v>Show</v>
      </c>
      <c r="C26" s="4" t="s">
        <v>43</v>
      </c>
      <c r="E26" s="10" t="s">
        <v>372</v>
      </c>
      <c r="K26" s="3">
        <f t="shared" si="1"/>
        <v>1</v>
      </c>
      <c r="L26" s="3">
        <f t="shared" si="2"/>
        <v>2023</v>
      </c>
      <c r="M26" s="3">
        <v>33030596</v>
      </c>
      <c r="N26" s="45">
        <v>44930</v>
      </c>
      <c r="O26" s="3" t="s">
        <v>334</v>
      </c>
      <c r="P26" s="3" t="s">
        <v>335</v>
      </c>
      <c r="R26" s="3" t="s">
        <v>336</v>
      </c>
      <c r="S26" s="3" t="s">
        <v>337</v>
      </c>
      <c r="T26" s="3" t="s">
        <v>338</v>
      </c>
      <c r="U26" s="34" t="s">
        <v>339</v>
      </c>
      <c r="V26" s="34">
        <v>44930</v>
      </c>
      <c r="W26" s="34">
        <v>44930</v>
      </c>
      <c r="X26" s="31">
        <f t="shared" si="3"/>
        <v>0</v>
      </c>
      <c r="Y26" s="46" t="s">
        <v>340</v>
      </c>
      <c r="Z26" s="46" t="s">
        <v>341</v>
      </c>
      <c r="AA26" s="46" t="s">
        <v>342</v>
      </c>
      <c r="AB26" s="31">
        <v>25</v>
      </c>
      <c r="AC26" s="47">
        <f t="shared" si="4"/>
        <v>5500.72</v>
      </c>
      <c r="AD26" s="48">
        <v>137518</v>
      </c>
      <c r="AE26" s="3" t="s">
        <v>343</v>
      </c>
      <c r="AF26" s="49">
        <v>137518</v>
      </c>
      <c r="AG26" s="45" t="s">
        <v>72</v>
      </c>
      <c r="AH26" s="26" t="s">
        <v>344</v>
      </c>
      <c r="AI26" s="48" t="s">
        <v>73</v>
      </c>
      <c r="AJ26" s="48" t="s">
        <v>74</v>
      </c>
      <c r="AK26" s="3" t="s">
        <v>340</v>
      </c>
      <c r="AL26" s="3" t="s">
        <v>341</v>
      </c>
      <c r="AM26" s="14" t="s">
        <v>373</v>
      </c>
      <c r="AN26" s="14" t="s">
        <v>373</v>
      </c>
      <c r="AO26" s="14" t="s">
        <v>373</v>
      </c>
      <c r="AP26" s="14" t="s">
        <v>373</v>
      </c>
    </row>
    <row r="27" spans="1:42">
      <c r="A27" s="1" t="s">
        <v>166</v>
      </c>
      <c r="B27" s="1" t="str">
        <f t="shared" si="0"/>
        <v>Show</v>
      </c>
      <c r="C27" s="4" t="s">
        <v>43</v>
      </c>
      <c r="E27" s="10" t="str">
        <f>"""UICACS"","""",""SQL="",""2=DOCNUM"",""33030664"",""14=CUSTREF"",""6323000004"",""14=U_CUSTREF"",""6323000004"",""15=DOCDATE"",""17/01/2023"",""15=TAXDATE"",""17/01/2023"",""14=CARDCODE"",""CI1256-SGD"",""14=CARDNAME"",""SINGAPORE HEALTH SERVICES PTE LTD"",""14=ITEMCODE"",""MS076-05948GLP"","&amp;"""14=ITEMNAME"",""MS PROJECT STD 2021 SNGL"",""10=QUANTITY"",""1.000000"",""14=U_PONO"",""941129A"",""15=U_PODATE"",""16/01/2023"",""10=U_TLINTCOS"",""0.000000"",""2=SLPCODE"",""132"",""14=SLPNAME"",""E0001-CS"",""14=MEMO"",""WENDY KUM CHIOU SZE"",""14=CONTACTNAME"",""FINANCE DEPARTMENT"","""&amp;"10=LINETOTAL"",""618.150000"",""14=U_ENR"","""",""14=U_MSENR"",""S7138270"",""14=U_MSPCN"",""A8AA53F5"",""14=ADDRESS2"",""NURUL ATHIRAH_x000D_SINGAPORE HEALTH SERVICES PTE LTD 168 Jalan Bukit Merah, Surbana One #16-01  Singapore 150168_x000D_NURUL ATHIRAH_x000D_TEL: 98208722_x000D_FAX: _x000D_EMAIL: nu"&amp;"rul.athirah.fatin.r@singhealth.com.sg"""</f>
        <v>"UICACS","","SQL=","2=DOCNUM","33030664","14=CUSTREF","6323000004","14=U_CUSTREF","6323000004","15=DOCDATE","17/01/2023","15=TAXDATE","17/01/2023","14=CARDCODE","CI1256-SGD","14=CARDNAME","SINGAPORE HEALTH SERVICES PTE LTD","14=ITEMCODE","MS076-05948GLP","14=ITEMNAME","MS PROJECT STD 2021 SNGL","10=QUANTITY","1.000000","14=U_PONO","941129A","15=U_PODATE","16/01/2023","10=U_TLINTCOS","0.000000","2=SLPCODE","132","14=SLPNAME","E0001-CS","14=MEMO","WENDY KUM CHIOU SZE","14=CONTACTNAME","FINANCE DEPARTMENT","10=LINETOTAL","618.150000","14=U_ENR","","14=U_MSENR","S7138270","14=U_MSPCN","A8AA53F5","14=ADDRESS2","NURUL ATHIRAH_x000D_SINGAPORE HEALTH SERVICES PTE LTD 168 Jalan Bukit Merah, Surbana One #16-01  Singapore 150168_x000D_NURUL ATHIRAH_x000D_TEL: 98208722_x000D_FAX: _x000D_EMAIL: nurul.athirah.fatin.r@singhealth.com.sg"</v>
      </c>
      <c r="K27" s="3">
        <f t="shared" si="1"/>
        <v>1</v>
      </c>
      <c r="L27" s="3">
        <f t="shared" si="2"/>
        <v>2023</v>
      </c>
      <c r="M27" s="3">
        <v>33030664</v>
      </c>
      <c r="N27" s="45">
        <v>44943</v>
      </c>
      <c r="O27" s="3" t="s">
        <v>334</v>
      </c>
      <c r="P27" s="3" t="s">
        <v>345</v>
      </c>
      <c r="R27" s="3" t="s">
        <v>346</v>
      </c>
      <c r="S27" s="3" t="s">
        <v>347</v>
      </c>
      <c r="T27" s="3" t="s">
        <v>348</v>
      </c>
      <c r="U27" s="34" t="s">
        <v>349</v>
      </c>
      <c r="V27" s="34">
        <v>44942</v>
      </c>
      <c r="W27" s="34">
        <v>44943</v>
      </c>
      <c r="X27" s="31">
        <f t="shared" si="3"/>
        <v>1</v>
      </c>
      <c r="Y27" s="46" t="s">
        <v>350</v>
      </c>
      <c r="Z27" s="46" t="s">
        <v>351</v>
      </c>
      <c r="AA27" s="46" t="s">
        <v>342</v>
      </c>
      <c r="AB27" s="31">
        <v>1</v>
      </c>
      <c r="AC27" s="47">
        <f t="shared" si="4"/>
        <v>618.15</v>
      </c>
      <c r="AD27" s="48">
        <v>618.15</v>
      </c>
      <c r="AE27" s="3" t="s">
        <v>343</v>
      </c>
      <c r="AF27" s="49">
        <v>618.15</v>
      </c>
      <c r="AG27" s="45" t="s">
        <v>72</v>
      </c>
      <c r="AH27" s="26" t="s">
        <v>352</v>
      </c>
      <c r="AI27" s="48" t="s">
        <v>73</v>
      </c>
      <c r="AJ27" s="48" t="s">
        <v>74</v>
      </c>
      <c r="AK27" s="3" t="s">
        <v>350</v>
      </c>
      <c r="AL27" s="3" t="s">
        <v>351</v>
      </c>
      <c r="AM27" s="14" t="s">
        <v>373</v>
      </c>
      <c r="AN27" s="14" t="s">
        <v>373</v>
      </c>
      <c r="AO27" s="14" t="s">
        <v>373</v>
      </c>
      <c r="AP27" s="14" t="s">
        <v>373</v>
      </c>
    </row>
    <row r="28" spans="1:42">
      <c r="A28" s="1" t="s">
        <v>166</v>
      </c>
      <c r="B28" s="1" t="str">
        <f t="shared" si="0"/>
        <v>Show</v>
      </c>
      <c r="C28" s="4" t="s">
        <v>43</v>
      </c>
      <c r="E28" s="10" t="str">
        <f>"""UICACS"","""",""SQL="",""2=DOCNUM"",""33030664"",""14=CUSTREF"",""6323000004"",""14=U_CUSTREF"",""6323000004"",""15=DOCDATE"",""17/01/2023"",""15=TAXDATE"",""17/01/2023"",""14=CARDCODE"",""CI1256-SGD"",""14=CARDNAME"",""SINGAPORE HEALTH SERVICES PTE LTD"",""14=ITEMCODE"",""MSD86-05988GLP"","&amp;"""14=ITEMNAME"",""MS VISIO STD 2021 SNGL LTSC"",""10=QUANTITY"",""2.000000"",""14=U_PONO"",""941129A"",""15=U_PODATE"",""16/01/2023"",""10=U_TLINTCOS"",""0.000000"",""2=SLPCODE"",""132"",""14=SLPNAME"",""E0001-CS"",""14=MEMO"",""WENDY KUM CHIOU SZE"",""14=CONTACTNAME"",""FINANCE DEPARTMENT"&amp;""",""10=LINETOTAL"",""564.900000"",""14=U_ENR"","""",""14=U_MSENR"",""S7138270"",""14=U_MSPCN"",""A8AA53F5"",""14=ADDRESS2"",""NURUL ATHIRAH_x000D_SINGAPORE HEALTH SERVICES PTE LTD 168 Jalan Bukit Merah, Surbana One #16-01  Singapore 150168_x000D_NURUL ATHIRAH_x000D_TEL: 98208722_x000D_FAX: _x000D_EMAIL:"&amp;" nurul.athirah.fatin.r@singhealth.com.sg"""</f>
        <v>"UICACS","","SQL=","2=DOCNUM","33030664","14=CUSTREF","6323000004","14=U_CUSTREF","6323000004","15=DOCDATE","17/01/2023","15=TAXDATE","17/01/2023","14=CARDCODE","CI1256-SGD","14=CARDNAME","SINGAPORE HEALTH SERVICES PTE LTD","14=ITEMCODE","MSD86-05988GLP","14=ITEMNAME","MS VISIO STD 2021 SNGL LTSC","10=QUANTITY","2.000000","14=U_PONO","941129A","15=U_PODATE","16/01/2023","10=U_TLINTCOS","0.000000","2=SLPCODE","132","14=SLPNAME","E0001-CS","14=MEMO","WENDY KUM CHIOU SZE","14=CONTACTNAME","FINANCE DEPARTMENT","10=LINETOTAL","564.900000","14=U_ENR","","14=U_MSENR","S7138270","14=U_MSPCN","A8AA53F5","14=ADDRESS2","NURUL ATHIRAH_x000D_SINGAPORE HEALTH SERVICES PTE LTD 168 Jalan Bukit Merah, Surbana One #16-01  Singapore 150168_x000D_NURUL ATHIRAH_x000D_TEL: 98208722_x000D_FAX: _x000D_EMAIL: nurul.athirah.fatin.r@singhealth.com.sg"</v>
      </c>
      <c r="K28" s="3">
        <f t="shared" si="1"/>
        <v>1</v>
      </c>
      <c r="L28" s="3">
        <f t="shared" si="2"/>
        <v>2023</v>
      </c>
      <c r="M28" s="3">
        <v>33030664</v>
      </c>
      <c r="N28" s="45">
        <v>44943</v>
      </c>
      <c r="O28" s="3" t="s">
        <v>334</v>
      </c>
      <c r="P28" s="3" t="s">
        <v>345</v>
      </c>
      <c r="R28" s="3" t="s">
        <v>346</v>
      </c>
      <c r="S28" s="3" t="s">
        <v>347</v>
      </c>
      <c r="T28" s="3" t="s">
        <v>348</v>
      </c>
      <c r="U28" s="34" t="s">
        <v>349</v>
      </c>
      <c r="V28" s="34">
        <v>44942</v>
      </c>
      <c r="W28" s="34">
        <v>44943</v>
      </c>
      <c r="X28" s="31">
        <f t="shared" si="3"/>
        <v>1</v>
      </c>
      <c r="Y28" s="46" t="s">
        <v>353</v>
      </c>
      <c r="Z28" s="46" t="s">
        <v>354</v>
      </c>
      <c r="AA28" s="46" t="s">
        <v>342</v>
      </c>
      <c r="AB28" s="31">
        <v>2</v>
      </c>
      <c r="AC28" s="47">
        <f t="shared" si="4"/>
        <v>282.45</v>
      </c>
      <c r="AD28" s="48">
        <v>564.9</v>
      </c>
      <c r="AE28" s="3" t="s">
        <v>343</v>
      </c>
      <c r="AF28" s="49">
        <v>564.9</v>
      </c>
      <c r="AG28" s="45" t="s">
        <v>72</v>
      </c>
      <c r="AH28" s="26" t="s">
        <v>352</v>
      </c>
      <c r="AI28" s="48" t="s">
        <v>73</v>
      </c>
      <c r="AJ28" s="48" t="s">
        <v>74</v>
      </c>
      <c r="AK28" s="3" t="s">
        <v>353</v>
      </c>
      <c r="AL28" s="3" t="s">
        <v>354</v>
      </c>
      <c r="AM28" s="14" t="s">
        <v>373</v>
      </c>
      <c r="AN28" s="14" t="s">
        <v>373</v>
      </c>
      <c r="AO28" s="14" t="s">
        <v>373</v>
      </c>
      <c r="AP28" s="14" t="s">
        <v>373</v>
      </c>
    </row>
    <row r="29" spans="1:42">
      <c r="A29" s="1" t="s">
        <v>166</v>
      </c>
      <c r="B29" s="1" t="str">
        <f t="shared" si="0"/>
        <v>Show</v>
      </c>
      <c r="C29" s="4" t="s">
        <v>43</v>
      </c>
      <c r="E29" s="10" t="str">
        <f>"""UICACS"","""",""SQL="",""2=DOCNUM"",""33030694"",""14=CUSTREF"",""6323000017"",""14=U_CUSTREF"",""6323000017"",""15=DOCDATE"",""25/01/2023"",""15=TAXDATE"",""25/01/2023"",""14=CARDCODE"",""CI1256-SGD"",""14=CARDNAME"",""SINGAPORE HEALTH SERVICES PTE LTD"",""14=ITEMCODE"",""MS076-05948GLP"","&amp;"""14=ITEMNAME"",""MS PROJECT STD 2021 SNGL"",""10=QUANTITY"",""1.000000"",""14=U_PONO"",""941211A"",""15=U_PODATE"",""19/01/2023"",""10=U_TLINTCOS"",""0.000000"",""2=SLPCODE"",""132"",""14=SLPNAME"",""E0001-CS"",""14=MEMO"",""WENDY KUM CHIOU SZE"",""14=CONTACTNAME"",""FINANCE DEPARTMENT"","""&amp;"10=LINETOTAL"",""618.150000"",""14=U_ENR"","""",""14=U_MSENR"",""S7138270"",""14=U_MSPCN"",""A8AA53F5"",""14=ADDRESS2"",""NADIA SHAZWANI_x000D_SINGAPORE HEALTH SERVICES PTE LTD 168 JALAN BUKIT MERAH SURBANA ONE #16-01 SINGAPORE 150168_x000D_NADIA SHAZWANI_x000D_TEL: 84480956_x000D_FAX: _x000D_EMAIL: na"&amp;"dia.shazwani.mohd.samri@singhealth.com.sg"""</f>
        <v>"UICACS","","SQL=","2=DOCNUM","33030694","14=CUSTREF","6323000017","14=U_CUSTREF","6323000017","15=DOCDATE","25/01/2023","15=TAXDATE","25/01/2023","14=CARDCODE","CI1256-SGD","14=CARDNAME","SINGAPORE HEALTH SERVICES PTE LTD","14=ITEMCODE","MS076-05948GLP","14=ITEMNAME","MS PROJECT STD 2021 SNGL","10=QUANTITY","1.000000","14=U_PONO","941211A","15=U_PODATE","19/01/2023","10=U_TLINTCOS","0.000000","2=SLPCODE","132","14=SLPNAME","E0001-CS","14=MEMO","WENDY KUM CHIOU SZE","14=CONTACTNAME","FINANCE DEPARTMENT","10=LINETOTAL","618.150000","14=U_ENR","","14=U_MSENR","S7138270","14=U_MSPCN","A8AA53F5","14=ADDRESS2","NADIA SHAZWANI_x000D_SINGAPORE HEALTH SERVICES PTE LTD 168 JALAN BUKIT MERAH SURBANA ONE #16-01 SINGAPORE 150168_x000D_NADIA SHAZWANI_x000D_TEL: 84480956_x000D_FAX: _x000D_EMAIL: nadia.shazwani.mohd.samri@singhealth.com.sg"</v>
      </c>
      <c r="K29" s="3">
        <f t="shared" si="1"/>
        <v>1</v>
      </c>
      <c r="L29" s="3">
        <f t="shared" si="2"/>
        <v>2023</v>
      </c>
      <c r="M29" s="3">
        <v>33030694</v>
      </c>
      <c r="N29" s="45">
        <v>44951</v>
      </c>
      <c r="O29" s="3" t="s">
        <v>334</v>
      </c>
      <c r="P29" s="3" t="s">
        <v>345</v>
      </c>
      <c r="R29" s="3" t="s">
        <v>346</v>
      </c>
      <c r="S29" s="3" t="s">
        <v>347</v>
      </c>
      <c r="T29" s="3" t="s">
        <v>369</v>
      </c>
      <c r="U29" s="34" t="s">
        <v>370</v>
      </c>
      <c r="V29" s="34">
        <v>44946</v>
      </c>
      <c r="W29" s="34">
        <v>44951</v>
      </c>
      <c r="X29" s="31">
        <f t="shared" si="3"/>
        <v>5</v>
      </c>
      <c r="Y29" s="46" t="s">
        <v>350</v>
      </c>
      <c r="Z29" s="46" t="s">
        <v>351</v>
      </c>
      <c r="AA29" s="46" t="s">
        <v>342</v>
      </c>
      <c r="AB29" s="31">
        <v>1</v>
      </c>
      <c r="AC29" s="47">
        <f t="shared" si="4"/>
        <v>618.15</v>
      </c>
      <c r="AD29" s="48">
        <v>618.15</v>
      </c>
      <c r="AE29" s="3" t="s">
        <v>343</v>
      </c>
      <c r="AF29" s="49">
        <v>618.15</v>
      </c>
      <c r="AG29" s="45" t="s">
        <v>72</v>
      </c>
      <c r="AH29" s="26" t="s">
        <v>371</v>
      </c>
      <c r="AI29" s="48" t="s">
        <v>73</v>
      </c>
      <c r="AJ29" s="48" t="s">
        <v>74</v>
      </c>
      <c r="AK29" s="3" t="s">
        <v>350</v>
      </c>
      <c r="AL29" s="3" t="s">
        <v>351</v>
      </c>
      <c r="AM29" s="14" t="s">
        <v>373</v>
      </c>
      <c r="AN29" s="14" t="s">
        <v>373</v>
      </c>
      <c r="AO29" s="14" t="s">
        <v>373</v>
      </c>
      <c r="AP29" s="14" t="s">
        <v>373</v>
      </c>
    </row>
    <row r="30" spans="1:42" hidden="1">
      <c r="B30" s="1" t="str">
        <f t="shared" si="0"/>
        <v>Hide</v>
      </c>
      <c r="C30" s="4" t="s">
        <v>44</v>
      </c>
      <c r="E30" s="10" t="s">
        <v>333</v>
      </c>
      <c r="K30" s="3" t="s">
        <v>333</v>
      </c>
      <c r="L30" s="45" t="s">
        <v>333</v>
      </c>
      <c r="M30" s="3" t="s">
        <v>333</v>
      </c>
      <c r="N30" s="3" t="s">
        <v>333</v>
      </c>
      <c r="O30" s="3" t="s">
        <v>333</v>
      </c>
      <c r="P30" s="3" t="s">
        <v>333</v>
      </c>
      <c r="Q30" s="3" t="s">
        <v>333</v>
      </c>
      <c r="R30" s="45"/>
      <c r="S30" s="3" t="s">
        <v>333</v>
      </c>
      <c r="T30" s="3" t="s">
        <v>333</v>
      </c>
      <c r="V30" s="3" t="s">
        <v>333</v>
      </c>
      <c r="W30" s="31" t="s">
        <v>333</v>
      </c>
      <c r="X30" s="3" t="s">
        <v>333</v>
      </c>
      <c r="Y30" s="30" t="s">
        <v>333</v>
      </c>
      <c r="Z30" s="45" t="s">
        <v>333</v>
      </c>
      <c r="AA30" s="3" t="s">
        <v>333</v>
      </c>
      <c r="AB30" s="48">
        <f>IFERROR(AC30/W30,0)</f>
        <v>0</v>
      </c>
      <c r="AC30" s="48" t="s">
        <v>333</v>
      </c>
    </row>
    <row r="31" spans="1:42" hidden="1">
      <c r="B31" s="1" t="str">
        <f t="shared" si="0"/>
        <v>Hide</v>
      </c>
      <c r="C31" s="4" t="s">
        <v>45</v>
      </c>
      <c r="E31" s="10" t="s">
        <v>333</v>
      </c>
      <c r="K31" s="3" t="s">
        <v>333</v>
      </c>
      <c r="L31" s="45" t="s">
        <v>333</v>
      </c>
      <c r="M31" s="3" t="s">
        <v>333</v>
      </c>
      <c r="N31" s="3" t="s">
        <v>333</v>
      </c>
      <c r="O31" s="3" t="s">
        <v>333</v>
      </c>
      <c r="P31" s="3" t="s">
        <v>333</v>
      </c>
      <c r="Q31" s="3" t="s">
        <v>333</v>
      </c>
      <c r="R31" s="45"/>
      <c r="S31" s="3" t="s">
        <v>333</v>
      </c>
      <c r="T31" s="3" t="s">
        <v>333</v>
      </c>
      <c r="V31" s="3" t="s">
        <v>333</v>
      </c>
      <c r="W31" s="31" t="s">
        <v>333</v>
      </c>
      <c r="X31" s="3" t="s">
        <v>333</v>
      </c>
      <c r="Y31" s="30" t="s">
        <v>333</v>
      </c>
      <c r="Z31" s="45" t="s">
        <v>333</v>
      </c>
      <c r="AA31" s="3" t="s">
        <v>333</v>
      </c>
      <c r="AB31" s="48">
        <f>IFERROR(AC31/W31,0)</f>
        <v>0</v>
      </c>
      <c r="AC31" s="48" t="s">
        <v>333</v>
      </c>
    </row>
    <row r="32" spans="1:42">
      <c r="AB32" s="48"/>
      <c r="AC32" s="48"/>
    </row>
    <row r="33" spans="36:45">
      <c r="AJ33" s="34"/>
    </row>
    <row r="34" spans="36:45">
      <c r="AQ34" s="13"/>
    </row>
    <row r="35" spans="36:45">
      <c r="AR35" s="13"/>
    </row>
    <row r="36" spans="36:45">
      <c r="AS36" s="13"/>
    </row>
  </sheetData>
  <sortState xmlns:xlrd2="http://schemas.microsoft.com/office/spreadsheetml/2017/richdata2" ref="A24:AS29">
    <sortCondition ref="S24:S29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27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28" t="s">
        <v>87</v>
      </c>
      <c r="B1" s="28" t="s">
        <v>1</v>
      </c>
      <c r="C1" s="28" t="s">
        <v>2</v>
      </c>
      <c r="D1" s="28" t="s">
        <v>3</v>
      </c>
    </row>
    <row r="2" spans="1:5">
      <c r="B2" s="28" t="s">
        <v>18</v>
      </c>
      <c r="C2" s="28" t="s">
        <v>4</v>
      </c>
    </row>
    <row r="3" spans="1:5">
      <c r="A3" s="28" t="s">
        <v>0</v>
      </c>
      <c r="B3" s="28" t="s">
        <v>5</v>
      </c>
      <c r="C3" s="28" t="s">
        <v>318</v>
      </c>
    </row>
    <row r="4" spans="1:5">
      <c r="A4" s="28" t="s">
        <v>0</v>
      </c>
      <c r="B4" s="28" t="s">
        <v>6</v>
      </c>
      <c r="C4" s="28" t="s">
        <v>319</v>
      </c>
    </row>
    <row r="5" spans="1:5">
      <c r="A5" s="28" t="s">
        <v>0</v>
      </c>
      <c r="B5" s="28" t="s">
        <v>25</v>
      </c>
      <c r="C5" s="28" t="s">
        <v>77</v>
      </c>
      <c r="D5" s="28" t="s">
        <v>78</v>
      </c>
      <c r="E5" s="28" t="s">
        <v>51</v>
      </c>
    </row>
    <row r="8" spans="1:5">
      <c r="A8" s="28" t="s">
        <v>8</v>
      </c>
      <c r="C8" s="28" t="s">
        <v>79</v>
      </c>
    </row>
    <row r="9" spans="1:5">
      <c r="A9" s="28" t="s">
        <v>9</v>
      </c>
      <c r="C9" s="28" t="s">
        <v>80</v>
      </c>
    </row>
    <row r="10" spans="1:5">
      <c r="B10" s="28" t="s">
        <v>37</v>
      </c>
      <c r="C10" s="28" t="s">
        <v>81</v>
      </c>
    </row>
    <row r="11" spans="1:5">
      <c r="B11" s="28" t="s">
        <v>35</v>
      </c>
      <c r="C11" s="28" t="s">
        <v>81</v>
      </c>
    </row>
    <row r="12" spans="1:5">
      <c r="B12" s="28" t="s">
        <v>38</v>
      </c>
      <c r="C12" s="28" t="s">
        <v>82</v>
      </c>
    </row>
    <row r="13" spans="1:5">
      <c r="B13" s="28" t="s">
        <v>39</v>
      </c>
      <c r="C13" s="28" t="s">
        <v>83</v>
      </c>
      <c r="D13" s="28" t="s">
        <v>84</v>
      </c>
    </row>
    <row r="14" spans="1:5">
      <c r="D14" s="28" t="s">
        <v>85</v>
      </c>
    </row>
    <row r="15" spans="1:5">
      <c r="D15" s="28" t="s">
        <v>52</v>
      </c>
    </row>
    <row r="28" spans="3:4">
      <c r="C28" s="28" t="s">
        <v>53</v>
      </c>
      <c r="D28" s="28" t="s">
        <v>52</v>
      </c>
    </row>
    <row r="29" spans="3:4">
      <c r="D29" s="28" t="s">
        <v>84</v>
      </c>
    </row>
    <row r="30" spans="3:4">
      <c r="D30" s="28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28" t="s">
        <v>87</v>
      </c>
      <c r="B1" s="28" t="s">
        <v>1</v>
      </c>
      <c r="C1" s="28" t="s">
        <v>2</v>
      </c>
      <c r="D1" s="28" t="s">
        <v>3</v>
      </c>
    </row>
    <row r="2" spans="1:5">
      <c r="B2" s="28" t="s">
        <v>18</v>
      </c>
      <c r="C2" s="28" t="s">
        <v>4</v>
      </c>
    </row>
    <row r="3" spans="1:5">
      <c r="A3" s="28" t="s">
        <v>0</v>
      </c>
      <c r="B3" s="28" t="s">
        <v>5</v>
      </c>
      <c r="C3" s="28" t="s">
        <v>318</v>
      </c>
    </row>
    <row r="4" spans="1:5">
      <c r="A4" s="28" t="s">
        <v>0</v>
      </c>
      <c r="B4" s="28" t="s">
        <v>6</v>
      </c>
      <c r="C4" s="28" t="s">
        <v>319</v>
      </c>
    </row>
    <row r="5" spans="1:5">
      <c r="A5" s="28" t="s">
        <v>0</v>
      </c>
      <c r="B5" s="28" t="s">
        <v>25</v>
      </c>
      <c r="C5" s="28" t="s">
        <v>77</v>
      </c>
      <c r="D5" s="28" t="s">
        <v>78</v>
      </c>
      <c r="E5" s="28" t="s">
        <v>51</v>
      </c>
    </row>
    <row r="8" spans="1:5">
      <c r="A8" s="28" t="s">
        <v>8</v>
      </c>
      <c r="C8" s="28" t="s">
        <v>79</v>
      </c>
    </row>
    <row r="9" spans="1:5">
      <c r="A9" s="28" t="s">
        <v>9</v>
      </c>
      <c r="C9" s="28" t="s">
        <v>80</v>
      </c>
    </row>
    <row r="10" spans="1:5">
      <c r="B10" s="28" t="s">
        <v>37</v>
      </c>
      <c r="C10" s="28" t="s">
        <v>81</v>
      </c>
    </row>
    <row r="11" spans="1:5">
      <c r="B11" s="28" t="s">
        <v>35</v>
      </c>
      <c r="C11" s="28" t="s">
        <v>81</v>
      </c>
    </row>
    <row r="12" spans="1:5">
      <c r="B12" s="28" t="s">
        <v>38</v>
      </c>
      <c r="C12" s="28" t="s">
        <v>82</v>
      </c>
    </row>
    <row r="13" spans="1:5">
      <c r="B13" s="28" t="s">
        <v>39</v>
      </c>
      <c r="C13" s="28" t="s">
        <v>83</v>
      </c>
      <c r="D13" s="28" t="s">
        <v>84</v>
      </c>
    </row>
    <row r="14" spans="1:5">
      <c r="D14" s="28" t="s">
        <v>85</v>
      </c>
    </row>
    <row r="15" spans="1:5">
      <c r="D15" s="28" t="s">
        <v>52</v>
      </c>
    </row>
    <row r="28" spans="3:4">
      <c r="C28" s="28" t="s">
        <v>53</v>
      </c>
      <c r="D28" s="28" t="s">
        <v>52</v>
      </c>
    </row>
    <row r="29" spans="3:4">
      <c r="D29" s="28" t="s">
        <v>84</v>
      </c>
    </row>
    <row r="30" spans="3:4">
      <c r="D30" s="28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28" t="s">
        <v>165</v>
      </c>
      <c r="B1" s="28" t="s">
        <v>41</v>
      </c>
      <c r="C1" s="28" t="s">
        <v>7</v>
      </c>
      <c r="D1" s="28" t="s">
        <v>7</v>
      </c>
      <c r="E1" s="28" t="s">
        <v>7</v>
      </c>
      <c r="F1" s="28" t="s">
        <v>7</v>
      </c>
      <c r="G1" s="28" t="s">
        <v>7</v>
      </c>
      <c r="H1" s="28" t="s">
        <v>7</v>
      </c>
      <c r="I1" s="28" t="s">
        <v>7</v>
      </c>
      <c r="J1" s="28" t="s">
        <v>48</v>
      </c>
      <c r="K1" s="28" t="s">
        <v>17</v>
      </c>
      <c r="L1" s="28" t="s">
        <v>17</v>
      </c>
      <c r="M1" s="28" t="s">
        <v>17</v>
      </c>
      <c r="N1" s="28" t="s">
        <v>17</v>
      </c>
      <c r="O1" s="28" t="s">
        <v>17</v>
      </c>
      <c r="P1" s="28" t="s">
        <v>17</v>
      </c>
      <c r="Q1" s="28" t="s">
        <v>17</v>
      </c>
      <c r="R1" s="28" t="s">
        <v>17</v>
      </c>
      <c r="S1" s="28" t="s">
        <v>17</v>
      </c>
      <c r="T1" s="28" t="s">
        <v>17</v>
      </c>
      <c r="V1" s="28" t="s">
        <v>17</v>
      </c>
      <c r="W1" s="28" t="s">
        <v>17</v>
      </c>
      <c r="X1" s="28" t="s">
        <v>17</v>
      </c>
      <c r="Y1" s="28" t="s">
        <v>7</v>
      </c>
      <c r="Z1" s="28" t="s">
        <v>7</v>
      </c>
      <c r="AA1" s="28" t="s">
        <v>17</v>
      </c>
      <c r="AB1" s="28" t="s">
        <v>17</v>
      </c>
      <c r="AC1" s="28" t="s">
        <v>17</v>
      </c>
      <c r="AH1" s="28" t="s">
        <v>7</v>
      </c>
      <c r="AI1" s="28" t="s">
        <v>7</v>
      </c>
    </row>
    <row r="2" spans="1:35">
      <c r="A2" s="28" t="s">
        <v>7</v>
      </c>
      <c r="D2" s="28" t="s">
        <v>18</v>
      </c>
      <c r="E2" s="28" t="s">
        <v>88</v>
      </c>
    </row>
    <row r="3" spans="1:35">
      <c r="A3" s="28" t="s">
        <v>7</v>
      </c>
      <c r="D3" s="28" t="s">
        <v>21</v>
      </c>
      <c r="E3" s="28" t="s">
        <v>19</v>
      </c>
      <c r="F3" s="28" t="s">
        <v>20</v>
      </c>
      <c r="G3" s="28" t="s">
        <v>22</v>
      </c>
      <c r="H3" s="28" t="s">
        <v>42</v>
      </c>
      <c r="I3" s="28" t="s">
        <v>23</v>
      </c>
    </row>
    <row r="4" spans="1:35">
      <c r="A4" s="28" t="s">
        <v>7</v>
      </c>
      <c r="C4" s="28" t="s">
        <v>11</v>
      </c>
      <c r="D4" s="28" t="s">
        <v>89</v>
      </c>
      <c r="E4" s="28" t="s">
        <v>90</v>
      </c>
      <c r="F4" s="28" t="s">
        <v>46</v>
      </c>
      <c r="G4" s="28" t="s">
        <v>24</v>
      </c>
      <c r="H4" s="28" t="s">
        <v>91</v>
      </c>
    </row>
    <row r="5" spans="1:35">
      <c r="A5" s="28" t="s">
        <v>7</v>
      </c>
      <c r="C5" s="28" t="s">
        <v>10</v>
      </c>
      <c r="D5" s="28" t="s">
        <v>92</v>
      </c>
      <c r="E5" s="28" t="s">
        <v>93</v>
      </c>
      <c r="F5" s="28" t="s">
        <v>47</v>
      </c>
      <c r="G5" s="28" t="s">
        <v>24</v>
      </c>
      <c r="H5" s="28" t="s">
        <v>91</v>
      </c>
      <c r="I5" s="28" t="s">
        <v>94</v>
      </c>
    </row>
    <row r="6" spans="1:35">
      <c r="A6" s="28" t="s">
        <v>7</v>
      </c>
      <c r="C6" s="28" t="s">
        <v>36</v>
      </c>
      <c r="D6" s="28" t="s">
        <v>95</v>
      </c>
      <c r="E6" s="28" t="s">
        <v>96</v>
      </c>
      <c r="F6" s="28" t="s">
        <v>47</v>
      </c>
      <c r="G6" s="28" t="s">
        <v>24</v>
      </c>
      <c r="H6" s="28" t="s">
        <v>91</v>
      </c>
      <c r="I6" s="28" t="s">
        <v>97</v>
      </c>
    </row>
    <row r="7" spans="1:35">
      <c r="A7" s="28" t="s">
        <v>7</v>
      </c>
    </row>
    <row r="8" spans="1:35">
      <c r="A8" s="28" t="s">
        <v>7</v>
      </c>
    </row>
    <row r="9" spans="1:35">
      <c r="A9" s="28" t="s">
        <v>7</v>
      </c>
    </row>
    <row r="10" spans="1:35">
      <c r="A10" s="28" t="s">
        <v>7</v>
      </c>
    </row>
    <row r="11" spans="1:35">
      <c r="A11" s="28" t="s">
        <v>7</v>
      </c>
      <c r="C11" s="28" t="s">
        <v>26</v>
      </c>
      <c r="E11" s="28" t="s">
        <v>98</v>
      </c>
    </row>
    <row r="12" spans="1:35">
      <c r="A12" s="28" t="s">
        <v>7</v>
      </c>
      <c r="C12" s="28" t="s">
        <v>27</v>
      </c>
      <c r="E12" s="28" t="s">
        <v>99</v>
      </c>
    </row>
    <row r="13" spans="1:35">
      <c r="A13" s="28" t="s">
        <v>7</v>
      </c>
      <c r="C13" s="28" t="s">
        <v>37</v>
      </c>
      <c r="E13" s="28" t="s">
        <v>100</v>
      </c>
    </row>
    <row r="14" spans="1:35">
      <c r="A14" s="28" t="s">
        <v>7</v>
      </c>
      <c r="C14" s="28" t="s">
        <v>35</v>
      </c>
      <c r="E14" s="28" t="s">
        <v>101</v>
      </c>
    </row>
    <row r="15" spans="1:35">
      <c r="A15" s="28" t="s">
        <v>7</v>
      </c>
      <c r="C15" s="28" t="s">
        <v>38</v>
      </c>
      <c r="E15" s="28" t="s">
        <v>102</v>
      </c>
    </row>
    <row r="16" spans="1:35">
      <c r="A16" s="28" t="s">
        <v>7</v>
      </c>
      <c r="C16" s="28" t="s">
        <v>39</v>
      </c>
      <c r="E16" s="28" t="s">
        <v>103</v>
      </c>
    </row>
    <row r="17" spans="1:42">
      <c r="A17" s="28" t="s">
        <v>7</v>
      </c>
    </row>
    <row r="18" spans="1:42">
      <c r="A18" s="28" t="s">
        <v>7</v>
      </c>
    </row>
    <row r="21" spans="1:42">
      <c r="K21" s="28" t="s">
        <v>40</v>
      </c>
    </row>
    <row r="23" spans="1:42">
      <c r="E23" s="28" t="s">
        <v>28</v>
      </c>
      <c r="K23" s="28" t="s">
        <v>54</v>
      </c>
      <c r="L23" s="28" t="s">
        <v>55</v>
      </c>
      <c r="M23" s="28" t="s">
        <v>14</v>
      </c>
      <c r="N23" s="28" t="s">
        <v>15</v>
      </c>
      <c r="O23" s="28" t="s">
        <v>29</v>
      </c>
      <c r="P23" s="28" t="s">
        <v>56</v>
      </c>
      <c r="Q23" s="28" t="s">
        <v>57</v>
      </c>
      <c r="R23" s="28" t="s">
        <v>30</v>
      </c>
      <c r="S23" s="28" t="s">
        <v>34</v>
      </c>
      <c r="T23" s="28" t="s">
        <v>32</v>
      </c>
      <c r="U23" s="28" t="s">
        <v>223</v>
      </c>
      <c r="V23" s="28" t="s">
        <v>16</v>
      </c>
      <c r="W23" s="28" t="s">
        <v>58</v>
      </c>
      <c r="X23" s="28" t="s">
        <v>59</v>
      </c>
      <c r="Y23" s="28" t="s">
        <v>33</v>
      </c>
      <c r="Z23" s="28" t="s">
        <v>12</v>
      </c>
      <c r="AA23" s="28" t="s">
        <v>31</v>
      </c>
      <c r="AB23" s="28" t="s">
        <v>13</v>
      </c>
      <c r="AC23" s="28" t="s">
        <v>49</v>
      </c>
      <c r="AD23" s="28" t="s">
        <v>50</v>
      </c>
      <c r="AE23" s="28" t="s">
        <v>60</v>
      </c>
      <c r="AF23" s="28" t="s">
        <v>61</v>
      </c>
      <c r="AG23" s="28" t="s">
        <v>62</v>
      </c>
      <c r="AH23" s="28" t="s">
        <v>63</v>
      </c>
      <c r="AI23" s="28" t="s">
        <v>64</v>
      </c>
      <c r="AJ23" s="28" t="s">
        <v>65</v>
      </c>
      <c r="AK23" s="28" t="s">
        <v>66</v>
      </c>
      <c r="AL23" s="28" t="s">
        <v>67</v>
      </c>
      <c r="AM23" s="28" t="s">
        <v>68</v>
      </c>
      <c r="AN23" s="28" t="s">
        <v>69</v>
      </c>
      <c r="AO23" s="28" t="s">
        <v>70</v>
      </c>
      <c r="AP23" s="28" t="s">
        <v>71</v>
      </c>
    </row>
    <row r="24" spans="1:42">
      <c r="B24" s="28" t="s">
        <v>104</v>
      </c>
      <c r="C24" s="28" t="s">
        <v>43</v>
      </c>
      <c r="E24" s="28" t="s">
        <v>105</v>
      </c>
      <c r="K24" s="28" t="s">
        <v>106</v>
      </c>
      <c r="L24" s="28" t="s">
        <v>107</v>
      </c>
      <c r="M24" s="28" t="s">
        <v>108</v>
      </c>
      <c r="N24" s="28" t="s">
        <v>109</v>
      </c>
      <c r="O24" s="28" t="s">
        <v>110</v>
      </c>
      <c r="P24" s="28" t="s">
        <v>111</v>
      </c>
      <c r="R24" s="28" t="s">
        <v>112</v>
      </c>
      <c r="S24" s="28" t="s">
        <v>113</v>
      </c>
      <c r="T24" s="28" t="s">
        <v>114</v>
      </c>
      <c r="U24" s="28" t="s">
        <v>224</v>
      </c>
      <c r="V24" s="28" t="s">
        <v>115</v>
      </c>
      <c r="W24" s="28" t="s">
        <v>116</v>
      </c>
      <c r="X24" s="28" t="s">
        <v>225</v>
      </c>
      <c r="Y24" s="28" t="s">
        <v>117</v>
      </c>
      <c r="Z24" s="28" t="s">
        <v>118</v>
      </c>
      <c r="AA24" s="28" t="s">
        <v>119</v>
      </c>
      <c r="AB24" s="28" t="s">
        <v>120</v>
      </c>
      <c r="AC24" s="28" t="s">
        <v>226</v>
      </c>
      <c r="AD24" s="28" t="s">
        <v>121</v>
      </c>
      <c r="AE24" s="28" t="s">
        <v>122</v>
      </c>
      <c r="AF24" s="28" t="s">
        <v>121</v>
      </c>
      <c r="AG24" s="28" t="s">
        <v>72</v>
      </c>
      <c r="AH24" s="28" t="s">
        <v>123</v>
      </c>
      <c r="AI24" s="28" t="s">
        <v>73</v>
      </c>
      <c r="AJ24" s="28" t="s">
        <v>74</v>
      </c>
      <c r="AK24" s="28" t="s">
        <v>124</v>
      </c>
      <c r="AL24" s="28" t="s">
        <v>125</v>
      </c>
      <c r="AM24" s="28" t="s">
        <v>126</v>
      </c>
      <c r="AN24" s="28" t="s">
        <v>127</v>
      </c>
      <c r="AO24" s="28" t="s">
        <v>128</v>
      </c>
      <c r="AP24" s="28" t="s">
        <v>129</v>
      </c>
    </row>
    <row r="25" spans="1:42">
      <c r="B25" s="28" t="s">
        <v>130</v>
      </c>
      <c r="C25" s="28" t="s">
        <v>44</v>
      </c>
      <c r="E25" s="28" t="s">
        <v>131</v>
      </c>
      <c r="K25" s="28" t="s">
        <v>132</v>
      </c>
      <c r="L25" s="28" t="s">
        <v>133</v>
      </c>
      <c r="M25" s="28" t="s">
        <v>134</v>
      </c>
      <c r="N25" s="28" t="s">
        <v>135</v>
      </c>
      <c r="O25" s="28" t="s">
        <v>136</v>
      </c>
      <c r="P25" s="28" t="s">
        <v>137</v>
      </c>
      <c r="Q25" s="28" t="s">
        <v>138</v>
      </c>
      <c r="S25" s="28" t="s">
        <v>137</v>
      </c>
      <c r="T25" s="28" t="s">
        <v>139</v>
      </c>
      <c r="V25" s="28" t="s">
        <v>140</v>
      </c>
      <c r="W25" s="28" t="s">
        <v>141</v>
      </c>
      <c r="X25" s="28" t="s">
        <v>142</v>
      </c>
      <c r="Y25" s="28" t="s">
        <v>143</v>
      </c>
      <c r="Z25" s="28" t="s">
        <v>144</v>
      </c>
      <c r="AA25" s="28" t="s">
        <v>145</v>
      </c>
      <c r="AB25" s="28" t="s">
        <v>227</v>
      </c>
      <c r="AC25" s="28" t="s">
        <v>146</v>
      </c>
    </row>
    <row r="26" spans="1:42">
      <c r="B26" s="28" t="s">
        <v>147</v>
      </c>
      <c r="C26" s="28" t="s">
        <v>45</v>
      </c>
      <c r="E26" s="28" t="s">
        <v>148</v>
      </c>
      <c r="K26" s="28" t="s">
        <v>149</v>
      </c>
      <c r="L26" s="28" t="s">
        <v>150</v>
      </c>
      <c r="M26" s="28" t="s">
        <v>151</v>
      </c>
      <c r="N26" s="28" t="s">
        <v>152</v>
      </c>
      <c r="O26" s="28" t="s">
        <v>153</v>
      </c>
      <c r="P26" s="28" t="s">
        <v>154</v>
      </c>
      <c r="Q26" s="28" t="s">
        <v>155</v>
      </c>
      <c r="S26" s="28" t="s">
        <v>154</v>
      </c>
      <c r="T26" s="28" t="s">
        <v>156</v>
      </c>
      <c r="V26" s="28" t="s">
        <v>157</v>
      </c>
      <c r="W26" s="28" t="s">
        <v>158</v>
      </c>
      <c r="X26" s="28" t="s">
        <v>159</v>
      </c>
      <c r="Y26" s="28" t="s">
        <v>160</v>
      </c>
      <c r="Z26" s="28" t="s">
        <v>161</v>
      </c>
      <c r="AA26" s="28" t="s">
        <v>162</v>
      </c>
      <c r="AB26" s="28" t="s">
        <v>228</v>
      </c>
      <c r="AC26" s="28" t="s">
        <v>163</v>
      </c>
    </row>
    <row r="28" spans="1:42">
      <c r="AB28" s="28" t="s">
        <v>164</v>
      </c>
      <c r="AC28" s="28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28" t="s">
        <v>165</v>
      </c>
      <c r="B1" s="28" t="s">
        <v>41</v>
      </c>
      <c r="C1" s="28" t="s">
        <v>7</v>
      </c>
      <c r="D1" s="28" t="s">
        <v>7</v>
      </c>
      <c r="E1" s="28" t="s">
        <v>7</v>
      </c>
      <c r="F1" s="28" t="s">
        <v>7</v>
      </c>
      <c r="G1" s="28" t="s">
        <v>7</v>
      </c>
      <c r="H1" s="28" t="s">
        <v>7</v>
      </c>
      <c r="I1" s="28" t="s">
        <v>7</v>
      </c>
      <c r="J1" s="28" t="s">
        <v>48</v>
      </c>
      <c r="K1" s="28" t="s">
        <v>17</v>
      </c>
      <c r="L1" s="28" t="s">
        <v>17</v>
      </c>
      <c r="M1" s="28" t="s">
        <v>17</v>
      </c>
      <c r="N1" s="28" t="s">
        <v>17</v>
      </c>
      <c r="O1" s="28" t="s">
        <v>17</v>
      </c>
      <c r="P1" s="28" t="s">
        <v>17</v>
      </c>
      <c r="Q1" s="28" t="s">
        <v>17</v>
      </c>
      <c r="R1" s="28" t="s">
        <v>17</v>
      </c>
      <c r="S1" s="28" t="s">
        <v>17</v>
      </c>
      <c r="T1" s="28" t="s">
        <v>17</v>
      </c>
      <c r="V1" s="28" t="s">
        <v>17</v>
      </c>
      <c r="W1" s="28" t="s">
        <v>17</v>
      </c>
      <c r="X1" s="28" t="s">
        <v>17</v>
      </c>
      <c r="Y1" s="28" t="s">
        <v>7</v>
      </c>
      <c r="Z1" s="28" t="s">
        <v>7</v>
      </c>
      <c r="AA1" s="28" t="s">
        <v>17</v>
      </c>
      <c r="AB1" s="28" t="s">
        <v>17</v>
      </c>
      <c r="AC1" s="28" t="s">
        <v>17</v>
      </c>
      <c r="AH1" s="28" t="s">
        <v>7</v>
      </c>
      <c r="AI1" s="28" t="s">
        <v>7</v>
      </c>
    </row>
    <row r="2" spans="1:35">
      <c r="A2" s="28" t="s">
        <v>7</v>
      </c>
      <c r="D2" s="28" t="s">
        <v>18</v>
      </c>
      <c r="E2" s="28" t="s">
        <v>88</v>
      </c>
    </row>
    <row r="3" spans="1:35">
      <c r="A3" s="28" t="s">
        <v>7</v>
      </c>
      <c r="D3" s="28" t="s">
        <v>21</v>
      </c>
      <c r="E3" s="28" t="s">
        <v>19</v>
      </c>
      <c r="F3" s="28" t="s">
        <v>20</v>
      </c>
      <c r="G3" s="28" t="s">
        <v>22</v>
      </c>
      <c r="H3" s="28" t="s">
        <v>42</v>
      </c>
      <c r="I3" s="28" t="s">
        <v>23</v>
      </c>
    </row>
    <row r="4" spans="1:35">
      <c r="A4" s="28" t="s">
        <v>7</v>
      </c>
      <c r="C4" s="28" t="s">
        <v>11</v>
      </c>
      <c r="D4" s="28" t="s">
        <v>89</v>
      </c>
      <c r="E4" s="28" t="s">
        <v>90</v>
      </c>
      <c r="F4" s="28" t="s">
        <v>46</v>
      </c>
      <c r="G4" s="28" t="s">
        <v>24</v>
      </c>
      <c r="H4" s="28" t="s">
        <v>91</v>
      </c>
    </row>
    <row r="5" spans="1:35">
      <c r="A5" s="28" t="s">
        <v>7</v>
      </c>
      <c r="C5" s="28" t="s">
        <v>10</v>
      </c>
      <c r="D5" s="28" t="s">
        <v>92</v>
      </c>
      <c r="E5" s="28" t="s">
        <v>93</v>
      </c>
      <c r="F5" s="28" t="s">
        <v>47</v>
      </c>
      <c r="G5" s="28" t="s">
        <v>24</v>
      </c>
      <c r="H5" s="28" t="s">
        <v>91</v>
      </c>
      <c r="I5" s="28" t="s">
        <v>94</v>
      </c>
    </row>
    <row r="6" spans="1:35">
      <c r="A6" s="28" t="s">
        <v>7</v>
      </c>
      <c r="C6" s="28" t="s">
        <v>36</v>
      </c>
      <c r="D6" s="28" t="s">
        <v>95</v>
      </c>
      <c r="E6" s="28" t="s">
        <v>96</v>
      </c>
      <c r="F6" s="28" t="s">
        <v>47</v>
      </c>
      <c r="G6" s="28" t="s">
        <v>24</v>
      </c>
      <c r="H6" s="28" t="s">
        <v>91</v>
      </c>
      <c r="I6" s="28" t="s">
        <v>97</v>
      </c>
    </row>
    <row r="7" spans="1:35">
      <c r="A7" s="28" t="s">
        <v>7</v>
      </c>
    </row>
    <row r="8" spans="1:35">
      <c r="A8" s="28" t="s">
        <v>7</v>
      </c>
    </row>
    <row r="9" spans="1:35">
      <c r="A9" s="28" t="s">
        <v>7</v>
      </c>
    </row>
    <row r="10" spans="1:35">
      <c r="A10" s="28" t="s">
        <v>7</v>
      </c>
    </row>
    <row r="11" spans="1:35">
      <c r="A11" s="28" t="s">
        <v>7</v>
      </c>
      <c r="C11" s="28" t="s">
        <v>26</v>
      </c>
      <c r="E11" s="28" t="s">
        <v>98</v>
      </c>
    </row>
    <row r="12" spans="1:35">
      <c r="A12" s="28" t="s">
        <v>7</v>
      </c>
      <c r="C12" s="28" t="s">
        <v>27</v>
      </c>
      <c r="E12" s="28" t="s">
        <v>99</v>
      </c>
    </row>
    <row r="13" spans="1:35">
      <c r="A13" s="28" t="s">
        <v>7</v>
      </c>
      <c r="C13" s="28" t="s">
        <v>37</v>
      </c>
      <c r="E13" s="28" t="s">
        <v>100</v>
      </c>
    </row>
    <row r="14" spans="1:35">
      <c r="A14" s="28" t="s">
        <v>7</v>
      </c>
      <c r="C14" s="28" t="s">
        <v>35</v>
      </c>
      <c r="E14" s="28" t="s">
        <v>101</v>
      </c>
    </row>
    <row r="15" spans="1:35">
      <c r="A15" s="28" t="s">
        <v>7</v>
      </c>
      <c r="C15" s="28" t="s">
        <v>38</v>
      </c>
      <c r="E15" s="28" t="s">
        <v>102</v>
      </c>
    </row>
    <row r="16" spans="1:35">
      <c r="A16" s="28" t="s">
        <v>7</v>
      </c>
      <c r="C16" s="28" t="s">
        <v>39</v>
      </c>
      <c r="E16" s="28" t="s">
        <v>103</v>
      </c>
    </row>
    <row r="17" spans="1:42">
      <c r="A17" s="28" t="s">
        <v>7</v>
      </c>
    </row>
    <row r="18" spans="1:42">
      <c r="A18" s="28" t="s">
        <v>7</v>
      </c>
    </row>
    <row r="21" spans="1:42">
      <c r="K21" s="28" t="s">
        <v>40</v>
      </c>
    </row>
    <row r="23" spans="1:42">
      <c r="E23" s="28" t="s">
        <v>28</v>
      </c>
      <c r="K23" s="28" t="s">
        <v>54</v>
      </c>
      <c r="L23" s="28" t="s">
        <v>55</v>
      </c>
      <c r="M23" s="28" t="s">
        <v>14</v>
      </c>
      <c r="N23" s="28" t="s">
        <v>15</v>
      </c>
      <c r="O23" s="28" t="s">
        <v>29</v>
      </c>
      <c r="P23" s="28" t="s">
        <v>56</v>
      </c>
      <c r="Q23" s="28" t="s">
        <v>57</v>
      </c>
      <c r="R23" s="28" t="s">
        <v>30</v>
      </c>
      <c r="S23" s="28" t="s">
        <v>34</v>
      </c>
      <c r="T23" s="28" t="s">
        <v>32</v>
      </c>
      <c r="U23" s="28" t="s">
        <v>223</v>
      </c>
      <c r="V23" s="28" t="s">
        <v>16</v>
      </c>
      <c r="W23" s="28" t="s">
        <v>58</v>
      </c>
      <c r="X23" s="28" t="s">
        <v>59</v>
      </c>
      <c r="Y23" s="28" t="s">
        <v>33</v>
      </c>
      <c r="Z23" s="28" t="s">
        <v>12</v>
      </c>
      <c r="AA23" s="28" t="s">
        <v>31</v>
      </c>
      <c r="AB23" s="28" t="s">
        <v>13</v>
      </c>
      <c r="AC23" s="28" t="s">
        <v>49</v>
      </c>
      <c r="AD23" s="28" t="s">
        <v>50</v>
      </c>
      <c r="AE23" s="28" t="s">
        <v>60</v>
      </c>
      <c r="AF23" s="28" t="s">
        <v>61</v>
      </c>
      <c r="AG23" s="28" t="s">
        <v>62</v>
      </c>
      <c r="AH23" s="28" t="s">
        <v>63</v>
      </c>
      <c r="AI23" s="28" t="s">
        <v>64</v>
      </c>
      <c r="AJ23" s="28" t="s">
        <v>65</v>
      </c>
      <c r="AK23" s="28" t="s">
        <v>66</v>
      </c>
      <c r="AL23" s="28" t="s">
        <v>67</v>
      </c>
      <c r="AM23" s="28" t="s">
        <v>68</v>
      </c>
      <c r="AN23" s="28" t="s">
        <v>69</v>
      </c>
      <c r="AO23" s="28" t="s">
        <v>70</v>
      </c>
      <c r="AP23" s="28" t="s">
        <v>71</v>
      </c>
    </row>
    <row r="24" spans="1:42">
      <c r="B24" s="28" t="s">
        <v>104</v>
      </c>
      <c r="C24" s="28" t="s">
        <v>43</v>
      </c>
      <c r="E24" s="28" t="s">
        <v>105</v>
      </c>
      <c r="K24" s="28" t="s">
        <v>106</v>
      </c>
      <c r="L24" s="28" t="s">
        <v>107</v>
      </c>
      <c r="M24" s="28" t="s">
        <v>108</v>
      </c>
      <c r="N24" s="28" t="s">
        <v>109</v>
      </c>
      <c r="O24" s="28" t="s">
        <v>110</v>
      </c>
      <c r="P24" s="28" t="s">
        <v>111</v>
      </c>
      <c r="R24" s="28" t="s">
        <v>112</v>
      </c>
      <c r="S24" s="28" t="s">
        <v>113</v>
      </c>
      <c r="T24" s="28" t="s">
        <v>114</v>
      </c>
      <c r="U24" s="28" t="s">
        <v>224</v>
      </c>
      <c r="V24" s="28" t="s">
        <v>115</v>
      </c>
      <c r="W24" s="28" t="s">
        <v>116</v>
      </c>
      <c r="X24" s="28" t="s">
        <v>225</v>
      </c>
      <c r="Y24" s="28" t="s">
        <v>117</v>
      </c>
      <c r="Z24" s="28" t="s">
        <v>118</v>
      </c>
      <c r="AA24" s="28" t="s">
        <v>119</v>
      </c>
      <c r="AB24" s="28" t="s">
        <v>120</v>
      </c>
      <c r="AC24" s="28" t="s">
        <v>226</v>
      </c>
      <c r="AD24" s="28" t="s">
        <v>121</v>
      </c>
      <c r="AE24" s="28" t="s">
        <v>122</v>
      </c>
      <c r="AF24" s="28" t="s">
        <v>121</v>
      </c>
      <c r="AG24" s="28" t="s">
        <v>72</v>
      </c>
      <c r="AH24" s="28" t="s">
        <v>123</v>
      </c>
      <c r="AI24" s="28" t="s">
        <v>73</v>
      </c>
      <c r="AJ24" s="28" t="s">
        <v>74</v>
      </c>
      <c r="AK24" s="28" t="s">
        <v>124</v>
      </c>
      <c r="AL24" s="28" t="s">
        <v>125</v>
      </c>
      <c r="AM24" s="28" t="s">
        <v>126</v>
      </c>
      <c r="AN24" s="28" t="s">
        <v>127</v>
      </c>
      <c r="AO24" s="28" t="s">
        <v>128</v>
      </c>
      <c r="AP24" s="28" t="s">
        <v>129</v>
      </c>
    </row>
    <row r="25" spans="1:42">
      <c r="B25" s="28" t="s">
        <v>130</v>
      </c>
      <c r="C25" s="28" t="s">
        <v>44</v>
      </c>
      <c r="E25" s="28" t="s">
        <v>131</v>
      </c>
      <c r="K25" s="28" t="s">
        <v>132</v>
      </c>
      <c r="L25" s="28" t="s">
        <v>133</v>
      </c>
      <c r="M25" s="28" t="s">
        <v>134</v>
      </c>
      <c r="N25" s="28" t="s">
        <v>135</v>
      </c>
      <c r="O25" s="28" t="s">
        <v>136</v>
      </c>
      <c r="P25" s="28" t="s">
        <v>137</v>
      </c>
      <c r="Q25" s="28" t="s">
        <v>138</v>
      </c>
      <c r="S25" s="28" t="s">
        <v>137</v>
      </c>
      <c r="T25" s="28" t="s">
        <v>139</v>
      </c>
      <c r="V25" s="28" t="s">
        <v>140</v>
      </c>
      <c r="W25" s="28" t="s">
        <v>141</v>
      </c>
      <c r="X25" s="28" t="s">
        <v>142</v>
      </c>
      <c r="Y25" s="28" t="s">
        <v>143</v>
      </c>
      <c r="Z25" s="28" t="s">
        <v>144</v>
      </c>
      <c r="AA25" s="28" t="s">
        <v>145</v>
      </c>
      <c r="AB25" s="28" t="s">
        <v>227</v>
      </c>
      <c r="AC25" s="28" t="s">
        <v>146</v>
      </c>
    </row>
    <row r="26" spans="1:42">
      <c r="B26" s="28" t="s">
        <v>147</v>
      </c>
      <c r="C26" s="28" t="s">
        <v>45</v>
      </c>
      <c r="E26" s="28" t="s">
        <v>148</v>
      </c>
      <c r="K26" s="28" t="s">
        <v>149</v>
      </c>
      <c r="L26" s="28" t="s">
        <v>150</v>
      </c>
      <c r="M26" s="28" t="s">
        <v>151</v>
      </c>
      <c r="N26" s="28" t="s">
        <v>152</v>
      </c>
      <c r="O26" s="28" t="s">
        <v>153</v>
      </c>
      <c r="P26" s="28" t="s">
        <v>154</v>
      </c>
      <c r="Q26" s="28" t="s">
        <v>155</v>
      </c>
      <c r="S26" s="28" t="s">
        <v>154</v>
      </c>
      <c r="T26" s="28" t="s">
        <v>156</v>
      </c>
      <c r="V26" s="28" t="s">
        <v>157</v>
      </c>
      <c r="W26" s="28" t="s">
        <v>158</v>
      </c>
      <c r="X26" s="28" t="s">
        <v>159</v>
      </c>
      <c r="Y26" s="28" t="s">
        <v>160</v>
      </c>
      <c r="Z26" s="28" t="s">
        <v>161</v>
      </c>
      <c r="AA26" s="28" t="s">
        <v>162</v>
      </c>
      <c r="AB26" s="28" t="s">
        <v>228</v>
      </c>
      <c r="AC26" s="28" t="s">
        <v>163</v>
      </c>
    </row>
    <row r="28" spans="1:42">
      <c r="AB28" s="28" t="s">
        <v>164</v>
      </c>
      <c r="AC28" s="28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BDEA-6122-45F3-B0F9-DBCE99C463B7}">
  <dimension ref="A1:E30"/>
  <sheetViews>
    <sheetView workbookViewId="0"/>
  </sheetViews>
  <sheetFormatPr defaultRowHeight="15"/>
  <sheetData>
    <row r="1" spans="1:5">
      <c r="A1" s="28" t="s">
        <v>168</v>
      </c>
      <c r="B1" s="28" t="s">
        <v>1</v>
      </c>
      <c r="C1" s="28" t="s">
        <v>2</v>
      </c>
      <c r="D1" s="28" t="s">
        <v>3</v>
      </c>
    </row>
    <row r="2" spans="1:5">
      <c r="B2" s="28" t="s">
        <v>18</v>
      </c>
      <c r="C2" s="28" t="s">
        <v>4</v>
      </c>
    </row>
    <row r="3" spans="1:5">
      <c r="A3" s="28" t="s">
        <v>0</v>
      </c>
      <c r="B3" s="28" t="s">
        <v>5</v>
      </c>
      <c r="C3" s="28" t="s">
        <v>318</v>
      </c>
    </row>
    <row r="4" spans="1:5">
      <c r="A4" s="28" t="s">
        <v>0</v>
      </c>
      <c r="B4" s="28" t="s">
        <v>6</v>
      </c>
      <c r="C4" s="28" t="s">
        <v>319</v>
      </c>
    </row>
    <row r="5" spans="1:5">
      <c r="A5" s="28" t="s">
        <v>0</v>
      </c>
      <c r="B5" s="28" t="s">
        <v>25</v>
      </c>
      <c r="C5" s="28" t="s">
        <v>77</v>
      </c>
      <c r="D5" s="28" t="s">
        <v>78</v>
      </c>
      <c r="E5" s="28" t="s">
        <v>51</v>
      </c>
    </row>
    <row r="8" spans="1:5">
      <c r="A8" s="28" t="s">
        <v>8</v>
      </c>
      <c r="C8" s="28" t="s">
        <v>79</v>
      </c>
    </row>
    <row r="9" spans="1:5">
      <c r="A9" s="28" t="s">
        <v>9</v>
      </c>
      <c r="C9" s="28" t="s">
        <v>80</v>
      </c>
    </row>
    <row r="10" spans="1:5">
      <c r="B10" s="28" t="s">
        <v>37</v>
      </c>
      <c r="C10" s="28" t="s">
        <v>81</v>
      </c>
    </row>
    <row r="11" spans="1:5">
      <c r="B11" s="28" t="s">
        <v>35</v>
      </c>
      <c r="C11" s="28" t="s">
        <v>81</v>
      </c>
    </row>
    <row r="12" spans="1:5">
      <c r="B12" s="28" t="s">
        <v>38</v>
      </c>
      <c r="C12" s="28" t="s">
        <v>82</v>
      </c>
    </row>
    <row r="13" spans="1:5">
      <c r="B13" s="28" t="s">
        <v>39</v>
      </c>
      <c r="C13" s="28" t="s">
        <v>83</v>
      </c>
      <c r="D13" s="28" t="s">
        <v>84</v>
      </c>
    </row>
    <row r="14" spans="1:5">
      <c r="D14" s="28" t="s">
        <v>85</v>
      </c>
    </row>
    <row r="15" spans="1:5">
      <c r="D15" s="28" t="s">
        <v>52</v>
      </c>
    </row>
    <row r="28" spans="3:4">
      <c r="C28" s="28" t="s">
        <v>53</v>
      </c>
      <c r="D28" s="28" t="s">
        <v>52</v>
      </c>
    </row>
    <row r="29" spans="3:4">
      <c r="D29" s="28" t="s">
        <v>84</v>
      </c>
    </row>
    <row r="30" spans="3:4">
      <c r="D30" s="28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69BD-27A1-436F-9E54-4F3333DF0A14}">
  <dimension ref="A1:AP33"/>
  <sheetViews>
    <sheetView workbookViewId="0"/>
  </sheetViews>
  <sheetFormatPr defaultRowHeight="15"/>
  <sheetData>
    <row r="1" spans="1:35">
      <c r="A1" s="28" t="s">
        <v>222</v>
      </c>
      <c r="B1" s="28" t="s">
        <v>41</v>
      </c>
      <c r="C1" s="28" t="s">
        <v>7</v>
      </c>
      <c r="D1" s="28" t="s">
        <v>7</v>
      </c>
      <c r="E1" s="28" t="s">
        <v>7</v>
      </c>
      <c r="F1" s="28" t="s">
        <v>7</v>
      </c>
      <c r="G1" s="28" t="s">
        <v>7</v>
      </c>
      <c r="H1" s="28" t="s">
        <v>7</v>
      </c>
      <c r="I1" s="28" t="s">
        <v>7</v>
      </c>
      <c r="J1" s="28" t="s">
        <v>48</v>
      </c>
      <c r="K1" s="28" t="s">
        <v>17</v>
      </c>
      <c r="L1" s="28" t="s">
        <v>17</v>
      </c>
      <c r="M1" s="28" t="s">
        <v>17</v>
      </c>
      <c r="N1" s="28" t="s">
        <v>17</v>
      </c>
      <c r="O1" s="28" t="s">
        <v>17</v>
      </c>
      <c r="P1" s="28" t="s">
        <v>17</v>
      </c>
      <c r="Q1" s="28" t="s">
        <v>17</v>
      </c>
      <c r="R1" s="28" t="s">
        <v>17</v>
      </c>
      <c r="S1" s="28" t="s">
        <v>17</v>
      </c>
      <c r="T1" s="28" t="s">
        <v>17</v>
      </c>
      <c r="V1" s="28" t="s">
        <v>17</v>
      </c>
      <c r="W1" s="28" t="s">
        <v>17</v>
      </c>
      <c r="X1" s="28" t="s">
        <v>17</v>
      </c>
      <c r="Y1" s="28" t="s">
        <v>7</v>
      </c>
      <c r="Z1" s="28" t="s">
        <v>7</v>
      </c>
      <c r="AA1" s="28" t="s">
        <v>17</v>
      </c>
      <c r="AB1" s="28" t="s">
        <v>17</v>
      </c>
      <c r="AC1" s="28" t="s">
        <v>17</v>
      </c>
      <c r="AH1" s="28" t="s">
        <v>7</v>
      </c>
      <c r="AI1" s="28" t="s">
        <v>7</v>
      </c>
    </row>
    <row r="2" spans="1:35">
      <c r="A2" s="28" t="s">
        <v>7</v>
      </c>
      <c r="D2" s="28" t="s">
        <v>18</v>
      </c>
      <c r="E2" s="28" t="s">
        <v>88</v>
      </c>
    </row>
    <row r="3" spans="1:35">
      <c r="A3" s="28" t="s">
        <v>7</v>
      </c>
      <c r="D3" s="28" t="s">
        <v>21</v>
      </c>
      <c r="E3" s="28" t="s">
        <v>19</v>
      </c>
      <c r="F3" s="28" t="s">
        <v>20</v>
      </c>
      <c r="G3" s="28" t="s">
        <v>22</v>
      </c>
      <c r="H3" s="28" t="s">
        <v>42</v>
      </c>
      <c r="I3" s="28" t="s">
        <v>23</v>
      </c>
    </row>
    <row r="4" spans="1:35">
      <c r="A4" s="28" t="s">
        <v>7</v>
      </c>
      <c r="C4" s="28" t="s">
        <v>11</v>
      </c>
      <c r="D4" s="28" t="s">
        <v>89</v>
      </c>
      <c r="E4" s="28" t="s">
        <v>90</v>
      </c>
      <c r="F4" s="28" t="s">
        <v>46</v>
      </c>
      <c r="G4" s="28" t="s">
        <v>24</v>
      </c>
      <c r="H4" s="28" t="s">
        <v>91</v>
      </c>
    </row>
    <row r="5" spans="1:35">
      <c r="A5" s="28" t="s">
        <v>7</v>
      </c>
      <c r="C5" s="28" t="s">
        <v>10</v>
      </c>
      <c r="D5" s="28" t="s">
        <v>92</v>
      </c>
      <c r="E5" s="28" t="s">
        <v>93</v>
      </c>
      <c r="F5" s="28" t="s">
        <v>47</v>
      </c>
      <c r="G5" s="28" t="s">
        <v>24</v>
      </c>
      <c r="H5" s="28" t="s">
        <v>91</v>
      </c>
      <c r="I5" s="28" t="s">
        <v>94</v>
      </c>
    </row>
    <row r="6" spans="1:35">
      <c r="A6" s="28" t="s">
        <v>7</v>
      </c>
      <c r="C6" s="28" t="s">
        <v>36</v>
      </c>
      <c r="D6" s="28" t="s">
        <v>95</v>
      </c>
      <c r="E6" s="28" t="s">
        <v>96</v>
      </c>
      <c r="F6" s="28" t="s">
        <v>47</v>
      </c>
      <c r="G6" s="28" t="s">
        <v>24</v>
      </c>
      <c r="H6" s="28" t="s">
        <v>91</v>
      </c>
      <c r="I6" s="28" t="s">
        <v>97</v>
      </c>
    </row>
    <row r="7" spans="1:35">
      <c r="A7" s="28" t="s">
        <v>7</v>
      </c>
    </row>
    <row r="8" spans="1:35">
      <c r="A8" s="28" t="s">
        <v>7</v>
      </c>
    </row>
    <row r="9" spans="1:35">
      <c r="A9" s="28" t="s">
        <v>7</v>
      </c>
    </row>
    <row r="10" spans="1:35">
      <c r="A10" s="28" t="s">
        <v>7</v>
      </c>
    </row>
    <row r="11" spans="1:35">
      <c r="A11" s="28" t="s">
        <v>7</v>
      </c>
      <c r="C11" s="28" t="s">
        <v>26</v>
      </c>
      <c r="E11" s="28" t="s">
        <v>98</v>
      </c>
    </row>
    <row r="12" spans="1:35">
      <c r="A12" s="28" t="s">
        <v>7</v>
      </c>
      <c r="C12" s="28" t="s">
        <v>27</v>
      </c>
      <c r="E12" s="28" t="s">
        <v>99</v>
      </c>
    </row>
    <row r="13" spans="1:35">
      <c r="A13" s="28" t="s">
        <v>7</v>
      </c>
      <c r="C13" s="28" t="s">
        <v>37</v>
      </c>
      <c r="E13" s="28" t="s">
        <v>100</v>
      </c>
    </row>
    <row r="14" spans="1:35">
      <c r="A14" s="28" t="s">
        <v>7</v>
      </c>
      <c r="C14" s="28" t="s">
        <v>35</v>
      </c>
      <c r="E14" s="28" t="s">
        <v>101</v>
      </c>
    </row>
    <row r="15" spans="1:35">
      <c r="A15" s="28" t="s">
        <v>7</v>
      </c>
      <c r="C15" s="28" t="s">
        <v>38</v>
      </c>
      <c r="E15" s="28" t="s">
        <v>102</v>
      </c>
    </row>
    <row r="16" spans="1:35">
      <c r="A16" s="28" t="s">
        <v>7</v>
      </c>
      <c r="C16" s="28" t="s">
        <v>39</v>
      </c>
      <c r="E16" s="28" t="s">
        <v>103</v>
      </c>
    </row>
    <row r="17" spans="1:42">
      <c r="A17" s="28" t="s">
        <v>7</v>
      </c>
    </row>
    <row r="18" spans="1:42">
      <c r="A18" s="28" t="s">
        <v>7</v>
      </c>
    </row>
    <row r="21" spans="1:42">
      <c r="K21" s="28" t="s">
        <v>40</v>
      </c>
    </row>
    <row r="23" spans="1:42">
      <c r="E23" s="28" t="s">
        <v>28</v>
      </c>
      <c r="K23" s="28" t="s">
        <v>54</v>
      </c>
      <c r="L23" s="28" t="s">
        <v>55</v>
      </c>
      <c r="M23" s="28" t="s">
        <v>14</v>
      </c>
      <c r="N23" s="28" t="s">
        <v>15</v>
      </c>
      <c r="O23" s="28" t="s">
        <v>29</v>
      </c>
      <c r="P23" s="28" t="s">
        <v>56</v>
      </c>
      <c r="Q23" s="28" t="s">
        <v>57</v>
      </c>
      <c r="R23" s="28" t="s">
        <v>30</v>
      </c>
      <c r="S23" s="28" t="s">
        <v>34</v>
      </c>
      <c r="T23" s="28" t="s">
        <v>32</v>
      </c>
      <c r="U23" s="28" t="s">
        <v>223</v>
      </c>
      <c r="V23" s="28" t="s">
        <v>16</v>
      </c>
      <c r="W23" s="28" t="s">
        <v>58</v>
      </c>
      <c r="X23" s="28" t="s">
        <v>59</v>
      </c>
      <c r="Y23" s="28" t="s">
        <v>33</v>
      </c>
      <c r="Z23" s="28" t="s">
        <v>12</v>
      </c>
      <c r="AA23" s="28" t="s">
        <v>31</v>
      </c>
      <c r="AB23" s="28" t="s">
        <v>13</v>
      </c>
      <c r="AC23" s="28" t="s">
        <v>49</v>
      </c>
      <c r="AD23" s="28" t="s">
        <v>50</v>
      </c>
      <c r="AE23" s="28" t="s">
        <v>60</v>
      </c>
      <c r="AF23" s="28" t="s">
        <v>61</v>
      </c>
      <c r="AG23" s="28" t="s">
        <v>62</v>
      </c>
      <c r="AH23" s="28" t="s">
        <v>63</v>
      </c>
      <c r="AI23" s="28" t="s">
        <v>64</v>
      </c>
      <c r="AJ23" s="28" t="s">
        <v>65</v>
      </c>
      <c r="AK23" s="28" t="s">
        <v>66</v>
      </c>
      <c r="AL23" s="28" t="s">
        <v>67</v>
      </c>
      <c r="AM23" s="28" t="s">
        <v>68</v>
      </c>
      <c r="AN23" s="28" t="s">
        <v>69</v>
      </c>
      <c r="AO23" s="28" t="s">
        <v>70</v>
      </c>
      <c r="AP23" s="28" t="s">
        <v>71</v>
      </c>
    </row>
    <row r="24" spans="1:42">
      <c r="B24" s="28" t="s">
        <v>104</v>
      </c>
      <c r="C24" s="28" t="s">
        <v>43</v>
      </c>
      <c r="E24" s="28" t="s">
        <v>105</v>
      </c>
      <c r="K24" s="28" t="s">
        <v>106</v>
      </c>
      <c r="L24" s="28" t="s">
        <v>107</v>
      </c>
      <c r="M24" s="28" t="s">
        <v>108</v>
      </c>
      <c r="N24" s="28" t="s">
        <v>109</v>
      </c>
      <c r="O24" s="28" t="s">
        <v>110</v>
      </c>
      <c r="P24" s="28" t="s">
        <v>111</v>
      </c>
      <c r="R24" s="28" t="s">
        <v>112</v>
      </c>
      <c r="S24" s="28" t="s">
        <v>113</v>
      </c>
      <c r="T24" s="28" t="s">
        <v>114</v>
      </c>
      <c r="U24" s="28" t="s">
        <v>224</v>
      </c>
      <c r="V24" s="28" t="s">
        <v>115</v>
      </c>
      <c r="W24" s="28" t="s">
        <v>116</v>
      </c>
      <c r="X24" s="28" t="s">
        <v>225</v>
      </c>
      <c r="Y24" s="28" t="s">
        <v>117</v>
      </c>
      <c r="Z24" s="28" t="s">
        <v>118</v>
      </c>
      <c r="AA24" s="28" t="s">
        <v>119</v>
      </c>
      <c r="AB24" s="28" t="s">
        <v>120</v>
      </c>
      <c r="AC24" s="28" t="s">
        <v>226</v>
      </c>
      <c r="AD24" s="28" t="s">
        <v>121</v>
      </c>
      <c r="AE24" s="28" t="s">
        <v>122</v>
      </c>
      <c r="AF24" s="28" t="s">
        <v>121</v>
      </c>
      <c r="AG24" s="28" t="s">
        <v>72</v>
      </c>
      <c r="AH24" s="28" t="s">
        <v>123</v>
      </c>
      <c r="AI24" s="28" t="s">
        <v>73</v>
      </c>
      <c r="AJ24" s="28" t="s">
        <v>74</v>
      </c>
      <c r="AK24" s="28" t="s">
        <v>124</v>
      </c>
      <c r="AL24" s="28" t="s">
        <v>125</v>
      </c>
      <c r="AM24" s="28" t="s">
        <v>126</v>
      </c>
      <c r="AN24" s="28" t="s">
        <v>127</v>
      </c>
      <c r="AO24" s="28" t="s">
        <v>128</v>
      </c>
      <c r="AP24" s="28" t="s">
        <v>129</v>
      </c>
    </row>
    <row r="25" spans="1:42">
      <c r="A25" s="28" t="s">
        <v>166</v>
      </c>
      <c r="B25" s="28" t="s">
        <v>130</v>
      </c>
      <c r="C25" s="28" t="s">
        <v>43</v>
      </c>
      <c r="E25" s="28" t="s">
        <v>320</v>
      </c>
      <c r="K25" s="28" t="s">
        <v>170</v>
      </c>
      <c r="L25" s="28" t="s">
        <v>171</v>
      </c>
      <c r="M25" s="28" t="s">
        <v>132</v>
      </c>
      <c r="N25" s="28" t="s">
        <v>133</v>
      </c>
      <c r="O25" s="28" t="s">
        <v>134</v>
      </c>
      <c r="P25" s="28" t="s">
        <v>172</v>
      </c>
      <c r="R25" s="28" t="s">
        <v>135</v>
      </c>
      <c r="S25" s="28" t="s">
        <v>136</v>
      </c>
      <c r="T25" s="28" t="s">
        <v>138</v>
      </c>
      <c r="U25" s="28" t="s">
        <v>145</v>
      </c>
      <c r="V25" s="28" t="s">
        <v>173</v>
      </c>
      <c r="W25" s="28" t="s">
        <v>174</v>
      </c>
      <c r="X25" s="28" t="s">
        <v>230</v>
      </c>
      <c r="Y25" s="28" t="s">
        <v>137</v>
      </c>
      <c r="Z25" s="28" t="s">
        <v>139</v>
      </c>
      <c r="AA25" s="28" t="s">
        <v>140</v>
      </c>
      <c r="AB25" s="28" t="s">
        <v>141</v>
      </c>
      <c r="AC25" s="28" t="s">
        <v>231</v>
      </c>
      <c r="AD25" s="28" t="s">
        <v>146</v>
      </c>
      <c r="AE25" s="28" t="s">
        <v>175</v>
      </c>
      <c r="AF25" s="28" t="s">
        <v>146</v>
      </c>
      <c r="AG25" s="28" t="s">
        <v>72</v>
      </c>
      <c r="AH25" s="28" t="s">
        <v>143</v>
      </c>
      <c r="AI25" s="28" t="s">
        <v>73</v>
      </c>
      <c r="AJ25" s="28" t="s">
        <v>74</v>
      </c>
      <c r="AK25" s="28" t="s">
        <v>176</v>
      </c>
      <c r="AL25" s="28" t="s">
        <v>177</v>
      </c>
      <c r="AM25" s="28" t="s">
        <v>178</v>
      </c>
      <c r="AN25" s="28" t="s">
        <v>179</v>
      </c>
      <c r="AO25" s="28" t="s">
        <v>180</v>
      </c>
      <c r="AP25" s="28" t="s">
        <v>181</v>
      </c>
    </row>
    <row r="26" spans="1:42">
      <c r="A26" s="28" t="s">
        <v>166</v>
      </c>
      <c r="B26" s="28" t="s">
        <v>147</v>
      </c>
      <c r="C26" s="28" t="s">
        <v>43</v>
      </c>
      <c r="E26" s="28" t="s">
        <v>321</v>
      </c>
      <c r="K26" s="28" t="s">
        <v>182</v>
      </c>
      <c r="L26" s="28" t="s">
        <v>183</v>
      </c>
      <c r="M26" s="28" t="s">
        <v>149</v>
      </c>
      <c r="N26" s="28" t="s">
        <v>150</v>
      </c>
      <c r="O26" s="28" t="s">
        <v>151</v>
      </c>
      <c r="P26" s="28" t="s">
        <v>184</v>
      </c>
      <c r="R26" s="28" t="s">
        <v>152</v>
      </c>
      <c r="S26" s="28" t="s">
        <v>153</v>
      </c>
      <c r="T26" s="28" t="s">
        <v>155</v>
      </c>
      <c r="U26" s="28" t="s">
        <v>162</v>
      </c>
      <c r="V26" s="28" t="s">
        <v>185</v>
      </c>
      <c r="W26" s="28" t="s">
        <v>186</v>
      </c>
      <c r="X26" s="28" t="s">
        <v>232</v>
      </c>
      <c r="Y26" s="28" t="s">
        <v>154</v>
      </c>
      <c r="Z26" s="28" t="s">
        <v>156</v>
      </c>
      <c r="AA26" s="28" t="s">
        <v>157</v>
      </c>
      <c r="AB26" s="28" t="s">
        <v>158</v>
      </c>
      <c r="AC26" s="28" t="s">
        <v>233</v>
      </c>
      <c r="AD26" s="28" t="s">
        <v>163</v>
      </c>
      <c r="AE26" s="28" t="s">
        <v>187</v>
      </c>
      <c r="AF26" s="28" t="s">
        <v>163</v>
      </c>
      <c r="AG26" s="28" t="s">
        <v>72</v>
      </c>
      <c r="AH26" s="28" t="s">
        <v>160</v>
      </c>
      <c r="AI26" s="28" t="s">
        <v>73</v>
      </c>
      <c r="AJ26" s="28" t="s">
        <v>74</v>
      </c>
      <c r="AK26" s="28" t="s">
        <v>188</v>
      </c>
      <c r="AL26" s="28" t="s">
        <v>189</v>
      </c>
      <c r="AM26" s="28" t="s">
        <v>190</v>
      </c>
      <c r="AN26" s="28" t="s">
        <v>191</v>
      </c>
      <c r="AO26" s="28" t="s">
        <v>192</v>
      </c>
      <c r="AP26" s="28" t="s">
        <v>193</v>
      </c>
    </row>
    <row r="27" spans="1:42">
      <c r="A27" s="28" t="s">
        <v>166</v>
      </c>
      <c r="B27" s="28" t="s">
        <v>194</v>
      </c>
      <c r="C27" s="28" t="s">
        <v>43</v>
      </c>
      <c r="E27" s="28" t="s">
        <v>322</v>
      </c>
      <c r="K27" s="28" t="s">
        <v>234</v>
      </c>
      <c r="L27" s="28" t="s">
        <v>235</v>
      </c>
      <c r="M27" s="28" t="s">
        <v>195</v>
      </c>
      <c r="N27" s="28" t="s">
        <v>196</v>
      </c>
      <c r="O27" s="28" t="s">
        <v>197</v>
      </c>
      <c r="P27" s="28" t="s">
        <v>236</v>
      </c>
      <c r="R27" s="28" t="s">
        <v>198</v>
      </c>
      <c r="S27" s="28" t="s">
        <v>199</v>
      </c>
      <c r="T27" s="28" t="s">
        <v>201</v>
      </c>
      <c r="U27" s="28" t="s">
        <v>206</v>
      </c>
      <c r="V27" s="28" t="s">
        <v>237</v>
      </c>
      <c r="W27" s="28" t="s">
        <v>238</v>
      </c>
      <c r="X27" s="28" t="s">
        <v>239</v>
      </c>
      <c r="Y27" s="28" t="s">
        <v>200</v>
      </c>
      <c r="Z27" s="28" t="s">
        <v>202</v>
      </c>
      <c r="AA27" s="28" t="s">
        <v>203</v>
      </c>
      <c r="AB27" s="28" t="s">
        <v>204</v>
      </c>
      <c r="AC27" s="28" t="s">
        <v>240</v>
      </c>
      <c r="AD27" s="28" t="s">
        <v>207</v>
      </c>
      <c r="AE27" s="28" t="s">
        <v>241</v>
      </c>
      <c r="AF27" s="28" t="s">
        <v>207</v>
      </c>
      <c r="AG27" s="28" t="s">
        <v>72</v>
      </c>
      <c r="AH27" s="28" t="s">
        <v>205</v>
      </c>
      <c r="AI27" s="28" t="s">
        <v>73</v>
      </c>
      <c r="AJ27" s="28" t="s">
        <v>74</v>
      </c>
      <c r="AK27" s="28" t="s">
        <v>242</v>
      </c>
      <c r="AL27" s="28" t="s">
        <v>243</v>
      </c>
      <c r="AM27" s="28" t="s">
        <v>244</v>
      </c>
      <c r="AN27" s="28" t="s">
        <v>245</v>
      </c>
      <c r="AO27" s="28" t="s">
        <v>246</v>
      </c>
      <c r="AP27" s="28" t="s">
        <v>247</v>
      </c>
    </row>
    <row r="28" spans="1:42">
      <c r="A28" s="28" t="s">
        <v>166</v>
      </c>
      <c r="B28" s="28" t="s">
        <v>208</v>
      </c>
      <c r="C28" s="28" t="s">
        <v>43</v>
      </c>
      <c r="E28" s="28" t="s">
        <v>323</v>
      </c>
      <c r="K28" s="28" t="s">
        <v>248</v>
      </c>
      <c r="L28" s="28" t="s">
        <v>249</v>
      </c>
      <c r="M28" s="28" t="s">
        <v>209</v>
      </c>
      <c r="N28" s="28" t="s">
        <v>210</v>
      </c>
      <c r="O28" s="28" t="s">
        <v>211</v>
      </c>
      <c r="P28" s="28" t="s">
        <v>250</v>
      </c>
      <c r="R28" s="28" t="s">
        <v>212</v>
      </c>
      <c r="S28" s="28" t="s">
        <v>213</v>
      </c>
      <c r="T28" s="28" t="s">
        <v>215</v>
      </c>
      <c r="U28" s="28" t="s">
        <v>220</v>
      </c>
      <c r="V28" s="28" t="s">
        <v>251</v>
      </c>
      <c r="W28" s="28" t="s">
        <v>252</v>
      </c>
      <c r="X28" s="28" t="s">
        <v>253</v>
      </c>
      <c r="Y28" s="28" t="s">
        <v>214</v>
      </c>
      <c r="Z28" s="28" t="s">
        <v>216</v>
      </c>
      <c r="AA28" s="28" t="s">
        <v>217</v>
      </c>
      <c r="AB28" s="28" t="s">
        <v>218</v>
      </c>
      <c r="AC28" s="28" t="s">
        <v>254</v>
      </c>
      <c r="AD28" s="28" t="s">
        <v>221</v>
      </c>
      <c r="AE28" s="28" t="s">
        <v>255</v>
      </c>
      <c r="AF28" s="28" t="s">
        <v>221</v>
      </c>
      <c r="AG28" s="28" t="s">
        <v>72</v>
      </c>
      <c r="AH28" s="28" t="s">
        <v>219</v>
      </c>
      <c r="AI28" s="28" t="s">
        <v>73</v>
      </c>
      <c r="AJ28" s="28" t="s">
        <v>74</v>
      </c>
      <c r="AK28" s="28" t="s">
        <v>256</v>
      </c>
      <c r="AL28" s="28" t="s">
        <v>257</v>
      </c>
      <c r="AM28" s="28" t="s">
        <v>258</v>
      </c>
      <c r="AN28" s="28" t="s">
        <v>259</v>
      </c>
      <c r="AO28" s="28" t="s">
        <v>260</v>
      </c>
      <c r="AP28" s="28" t="s">
        <v>261</v>
      </c>
    </row>
    <row r="29" spans="1:42">
      <c r="A29" s="28" t="s">
        <v>166</v>
      </c>
      <c r="B29" s="28" t="s">
        <v>262</v>
      </c>
      <c r="C29" s="28" t="s">
        <v>43</v>
      </c>
      <c r="E29" s="28" t="s">
        <v>324</v>
      </c>
      <c r="K29" s="28" t="s">
        <v>263</v>
      </c>
      <c r="L29" s="28" t="s">
        <v>264</v>
      </c>
      <c r="M29" s="28" t="s">
        <v>265</v>
      </c>
      <c r="N29" s="28" t="s">
        <v>266</v>
      </c>
      <c r="O29" s="28" t="s">
        <v>267</v>
      </c>
      <c r="P29" s="28" t="s">
        <v>268</v>
      </c>
      <c r="R29" s="28" t="s">
        <v>269</v>
      </c>
      <c r="S29" s="28" t="s">
        <v>270</v>
      </c>
      <c r="T29" s="28" t="s">
        <v>271</v>
      </c>
      <c r="U29" s="28" t="s">
        <v>272</v>
      </c>
      <c r="V29" s="28" t="s">
        <v>273</v>
      </c>
      <c r="W29" s="28" t="s">
        <v>274</v>
      </c>
      <c r="X29" s="28" t="s">
        <v>275</v>
      </c>
      <c r="Y29" s="28" t="s">
        <v>276</v>
      </c>
      <c r="Z29" s="28" t="s">
        <v>277</v>
      </c>
      <c r="AA29" s="28" t="s">
        <v>278</v>
      </c>
      <c r="AB29" s="28" t="s">
        <v>279</v>
      </c>
      <c r="AC29" s="28" t="s">
        <v>280</v>
      </c>
      <c r="AD29" s="28" t="s">
        <v>281</v>
      </c>
      <c r="AE29" s="28" t="s">
        <v>282</v>
      </c>
      <c r="AF29" s="28" t="s">
        <v>281</v>
      </c>
      <c r="AG29" s="28" t="s">
        <v>72</v>
      </c>
      <c r="AH29" s="28" t="s">
        <v>283</v>
      </c>
      <c r="AI29" s="28" t="s">
        <v>73</v>
      </c>
      <c r="AJ29" s="28" t="s">
        <v>74</v>
      </c>
      <c r="AK29" s="28" t="s">
        <v>284</v>
      </c>
      <c r="AL29" s="28" t="s">
        <v>285</v>
      </c>
      <c r="AM29" s="28" t="s">
        <v>286</v>
      </c>
      <c r="AN29" s="28" t="s">
        <v>287</v>
      </c>
      <c r="AO29" s="28" t="s">
        <v>288</v>
      </c>
      <c r="AP29" s="28" t="s">
        <v>289</v>
      </c>
    </row>
    <row r="30" spans="1:42">
      <c r="B30" s="28" t="s">
        <v>290</v>
      </c>
      <c r="C30" s="28" t="s">
        <v>44</v>
      </c>
      <c r="E30" s="28" t="s">
        <v>131</v>
      </c>
      <c r="K30" s="28" t="s">
        <v>291</v>
      </c>
      <c r="L30" s="28" t="s">
        <v>292</v>
      </c>
      <c r="M30" s="28" t="s">
        <v>293</v>
      </c>
      <c r="N30" s="28" t="s">
        <v>294</v>
      </c>
      <c r="O30" s="28" t="s">
        <v>295</v>
      </c>
      <c r="P30" s="28" t="s">
        <v>298</v>
      </c>
      <c r="Q30" s="28" t="s">
        <v>296</v>
      </c>
      <c r="S30" s="28" t="s">
        <v>298</v>
      </c>
      <c r="T30" s="28" t="s">
        <v>299</v>
      </c>
      <c r="V30" s="28" t="s">
        <v>300</v>
      </c>
      <c r="W30" s="28" t="s">
        <v>301</v>
      </c>
      <c r="X30" s="28" t="s">
        <v>325</v>
      </c>
      <c r="Y30" s="28" t="s">
        <v>303</v>
      </c>
      <c r="Z30" s="28" t="s">
        <v>326</v>
      </c>
      <c r="AA30" s="28" t="s">
        <v>297</v>
      </c>
      <c r="AB30" s="28" t="s">
        <v>327</v>
      </c>
      <c r="AC30" s="28" t="s">
        <v>302</v>
      </c>
    </row>
    <row r="31" spans="1:42">
      <c r="B31" s="28" t="s">
        <v>304</v>
      </c>
      <c r="C31" s="28" t="s">
        <v>45</v>
      </c>
      <c r="E31" s="28" t="s">
        <v>148</v>
      </c>
      <c r="K31" s="28" t="s">
        <v>305</v>
      </c>
      <c r="L31" s="28" t="s">
        <v>306</v>
      </c>
      <c r="M31" s="28" t="s">
        <v>307</v>
      </c>
      <c r="N31" s="28" t="s">
        <v>308</v>
      </c>
      <c r="O31" s="28" t="s">
        <v>309</v>
      </c>
      <c r="P31" s="28" t="s">
        <v>312</v>
      </c>
      <c r="Q31" s="28" t="s">
        <v>310</v>
      </c>
      <c r="S31" s="28" t="s">
        <v>312</v>
      </c>
      <c r="T31" s="28" t="s">
        <v>313</v>
      </c>
      <c r="V31" s="28" t="s">
        <v>314</v>
      </c>
      <c r="W31" s="28" t="s">
        <v>315</v>
      </c>
      <c r="X31" s="28" t="s">
        <v>328</v>
      </c>
      <c r="Y31" s="28" t="s">
        <v>317</v>
      </c>
      <c r="Z31" s="28" t="s">
        <v>329</v>
      </c>
      <c r="AA31" s="28" t="s">
        <v>311</v>
      </c>
      <c r="AB31" s="28" t="s">
        <v>330</v>
      </c>
      <c r="AC31" s="28" t="s">
        <v>316</v>
      </c>
    </row>
    <row r="33" spans="28:29">
      <c r="AB33" s="28" t="s">
        <v>331</v>
      </c>
      <c r="AC33" s="28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2023-02-03T01:32:01Z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