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YUENFUN\XLS\"/>
    </mc:Choice>
  </mc:AlternateContent>
  <xr:revisionPtr revIDLastSave="0" documentId="8_{745EC62E-7F9B-442A-99FC-3B7098D315E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X25" i="2" l="1"/>
  <c r="L25" i="2"/>
  <c r="K25" i="2"/>
  <c r="B25" i="2" s="1"/>
  <c r="AC25" i="2"/>
  <c r="X26" i="2"/>
  <c r="L26" i="2"/>
  <c r="K26" i="2"/>
  <c r="B26" i="2" s="1"/>
  <c r="AC26" i="2"/>
  <c r="X27" i="2"/>
  <c r="L27" i="2"/>
  <c r="K27" i="2"/>
  <c r="B27" i="2" s="1"/>
  <c r="AC27" i="2"/>
  <c r="X28" i="2"/>
  <c r="L28" i="2"/>
  <c r="K28" i="2"/>
  <c r="B28" i="2" s="1"/>
  <c r="AC28" i="2"/>
  <c r="X29" i="2"/>
  <c r="L29" i="2"/>
  <c r="K29" i="2"/>
  <c r="B29" i="2" s="1"/>
  <c r="AC29" i="2"/>
  <c r="X30" i="2"/>
  <c r="L30" i="2"/>
  <c r="K30" i="2"/>
  <c r="B30" i="2" s="1"/>
  <c r="AC30" i="2"/>
  <c r="X31" i="2"/>
  <c r="L31" i="2"/>
  <c r="K31" i="2"/>
  <c r="B31" i="2" s="1"/>
  <c r="AC31" i="2"/>
  <c r="X32" i="2"/>
  <c r="L32" i="2"/>
  <c r="K32" i="2"/>
  <c r="B32" i="2" s="1"/>
  <c r="AC32" i="2"/>
  <c r="X33" i="2"/>
  <c r="L33" i="2"/>
  <c r="K33" i="2"/>
  <c r="B33" i="2" s="1"/>
  <c r="AC33" i="2"/>
  <c r="X34" i="2"/>
  <c r="L34" i="2"/>
  <c r="K34" i="2"/>
  <c r="B34" i="2" s="1"/>
  <c r="AC34" i="2"/>
  <c r="X35" i="2"/>
  <c r="L35" i="2"/>
  <c r="K35" i="2"/>
  <c r="B35" i="2" s="1"/>
  <c r="AC35" i="2"/>
  <c r="X36" i="2"/>
  <c r="L36" i="2"/>
  <c r="K36" i="2"/>
  <c r="B36" i="2" s="1"/>
  <c r="AC36" i="2"/>
  <c r="X37" i="2"/>
  <c r="L37" i="2"/>
  <c r="K37" i="2"/>
  <c r="B37" i="2" s="1"/>
  <c r="AC37" i="2"/>
  <c r="X38" i="2"/>
  <c r="L38" i="2"/>
  <c r="K38" i="2"/>
  <c r="B38" i="2" s="1"/>
  <c r="AC38" i="2"/>
  <c r="X39" i="2"/>
  <c r="L39" i="2"/>
  <c r="K39" i="2"/>
  <c r="B39" i="2" s="1"/>
  <c r="AC39" i="2"/>
  <c r="X40" i="2"/>
  <c r="L40" i="2"/>
  <c r="K40" i="2"/>
  <c r="B40" i="2" s="1"/>
  <c r="AC40" i="2"/>
  <c r="X41" i="2"/>
  <c r="L41" i="2"/>
  <c r="K41" i="2"/>
  <c r="B41" i="2" s="1"/>
  <c r="AC41" i="2"/>
  <c r="X42" i="2"/>
  <c r="L42" i="2"/>
  <c r="K42" i="2"/>
  <c r="B42" i="2" s="1"/>
  <c r="AC42" i="2"/>
  <c r="X43" i="2"/>
  <c r="L43" i="2"/>
  <c r="K43" i="2"/>
  <c r="B43" i="2" s="1"/>
  <c r="AC43" i="2"/>
  <c r="X44" i="2"/>
  <c r="L44" i="2"/>
  <c r="K44" i="2"/>
  <c r="B44" i="2" s="1"/>
  <c r="AC44" i="2"/>
  <c r="X45" i="2"/>
  <c r="L45" i="2"/>
  <c r="K45" i="2"/>
  <c r="B45" i="2" s="1"/>
  <c r="AC45" i="2"/>
  <c r="X46" i="2"/>
  <c r="L46" i="2"/>
  <c r="K46" i="2"/>
  <c r="B46" i="2" s="1"/>
  <c r="AC46" i="2"/>
  <c r="X47" i="2"/>
  <c r="L47" i="2"/>
  <c r="K47" i="2"/>
  <c r="B47" i="2" s="1"/>
  <c r="AC47" i="2"/>
  <c r="X48" i="2"/>
  <c r="L48" i="2"/>
  <c r="K48" i="2"/>
  <c r="B48" i="2" s="1"/>
  <c r="AC48" i="2"/>
  <c r="X49" i="2"/>
  <c r="L49" i="2"/>
  <c r="K49" i="2"/>
  <c r="B49" i="2" s="1"/>
  <c r="AC49" i="2"/>
  <c r="X50" i="2"/>
  <c r="L50" i="2"/>
  <c r="K50" i="2"/>
  <c r="B50" i="2" s="1"/>
  <c r="AC50" i="2"/>
  <c r="X51" i="2"/>
  <c r="L51" i="2"/>
  <c r="K51" i="2"/>
  <c r="B51" i="2" s="1"/>
  <c r="AC51" i="2"/>
  <c r="X52" i="2"/>
  <c r="L52" i="2"/>
  <c r="K52" i="2"/>
  <c r="B52" i="2" s="1"/>
  <c r="AC52" i="2"/>
  <c r="X53" i="2"/>
  <c r="L53" i="2"/>
  <c r="K53" i="2"/>
  <c r="B53" i="2" s="1"/>
  <c r="AC53" i="2"/>
  <c r="X54" i="2"/>
  <c r="L54" i="2"/>
  <c r="K54" i="2"/>
  <c r="B54" i="2" s="1"/>
  <c r="AC54" i="2"/>
  <c r="X55" i="2"/>
  <c r="L55" i="2"/>
  <c r="K55" i="2"/>
  <c r="B55" i="2" s="1"/>
  <c r="AC55" i="2"/>
  <c r="X56" i="2"/>
  <c r="L56" i="2"/>
  <c r="K56" i="2"/>
  <c r="B56" i="2" s="1"/>
  <c r="AC56" i="2"/>
  <c r="X57" i="2"/>
  <c r="L57" i="2"/>
  <c r="K57" i="2"/>
  <c r="B57" i="2" s="1"/>
  <c r="AC57" i="2"/>
  <c r="X58" i="2"/>
  <c r="L58" i="2"/>
  <c r="K58" i="2"/>
  <c r="B58" i="2" s="1"/>
  <c r="AC58" i="2"/>
  <c r="X59" i="2"/>
  <c r="L59" i="2"/>
  <c r="K59" i="2"/>
  <c r="B59" i="2" s="1"/>
  <c r="AC59" i="2"/>
  <c r="X60" i="2"/>
  <c r="L60" i="2"/>
  <c r="K60" i="2"/>
  <c r="B60" i="2" s="1"/>
  <c r="AC60" i="2"/>
  <c r="X61" i="2"/>
  <c r="L61" i="2"/>
  <c r="K61" i="2"/>
  <c r="B61" i="2" s="1"/>
  <c r="AC61" i="2"/>
  <c r="X62" i="2"/>
  <c r="L62" i="2"/>
  <c r="K62" i="2"/>
  <c r="B62" i="2" s="1"/>
  <c r="AC62" i="2"/>
  <c r="X63" i="2"/>
  <c r="L63" i="2"/>
  <c r="K63" i="2"/>
  <c r="B63" i="2" s="1"/>
  <c r="AC63" i="2"/>
  <c r="X64" i="2"/>
  <c r="L64" i="2"/>
  <c r="K64" i="2"/>
  <c r="B64" i="2" s="1"/>
  <c r="AC64" i="2"/>
  <c r="X65" i="2"/>
  <c r="L65" i="2"/>
  <c r="K65" i="2"/>
  <c r="B65" i="2" s="1"/>
  <c r="AC65" i="2"/>
  <c r="B7" i="89"/>
  <c r="B8" i="89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C13" i="1"/>
  <c r="E16" i="2" s="1"/>
  <c r="D29" i="1"/>
  <c r="D30" i="1"/>
  <c r="D4" i="2" l="1"/>
  <c r="E4" i="2" s="1"/>
  <c r="D5" i="2"/>
  <c r="I5" i="2"/>
  <c r="D6" i="2"/>
  <c r="I6" i="2"/>
  <c r="K24" i="2" l="1"/>
  <c r="B24" i="2" s="1"/>
  <c r="L24" i="2"/>
  <c r="AC24" i="2"/>
  <c r="E6" i="2"/>
  <c r="E5" i="2"/>
  <c r="B66" i="2" l="1"/>
  <c r="AB66" i="2"/>
  <c r="B67" i="2"/>
  <c r="AB67" i="2"/>
</calcChain>
</file>

<file path=xl/sharedStrings.xml><?xml version="1.0" encoding="utf-8"?>
<sst xmlns="http://schemas.openxmlformats.org/spreadsheetml/2006/main" count="3222" uniqueCount="1440">
  <si>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</si>
  <si>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</si>
  <si>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</si>
  <si>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</si>
  <si>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</si>
  <si>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</si>
  <si>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</si>
  <si>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</si>
  <si>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</si>
  <si>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</si>
  <si>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</si>
  <si>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</si>
  <si>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</si>
  <si>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</si>
  <si>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</si>
  <si>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</si>
  <si>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</si>
  <si>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</si>
  <si>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</si>
  <si>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</si>
  <si>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</si>
  <si>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</si>
  <si>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</si>
  <si>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</si>
  <si>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</si>
  <si>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</si>
  <si>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</si>
  <si>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</si>
  <si>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</si>
  <si>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</si>
  <si>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</si>
  <si>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</si>
  <si>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</si>
  <si>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</si>
  <si>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</si>
  <si>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</si>
  <si>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</si>
  <si>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</si>
  <si>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</si>
  <si>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</si>
  <si>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</si>
  <si>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</si>
  <si>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</si>
  <si>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</si>
  <si>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</si>
  <si>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</si>
  <si>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</si>
  <si>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</si>
  <si>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</si>
  <si>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</si>
  <si>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</si>
  <si>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</si>
  <si>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</si>
  <si>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</si>
  <si>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</si>
  <si>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</si>
  <si>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</si>
  <si>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</si>
  <si>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</si>
  <si>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</si>
  <si>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</si>
  <si>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</si>
  <si>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</si>
  <si>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</si>
  <si>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</si>
  <si>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</si>
  <si>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</si>
  <si>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</si>
  <si>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</si>
  <si>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</si>
  <si>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</si>
  <si>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</si>
  <si>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</si>
  <si>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</si>
  <si>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</si>
  <si>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</si>
  <si>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</si>
  <si>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</si>
  <si>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</si>
  <si>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</si>
  <si>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</si>
  <si>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</si>
  <si>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</si>
  <si>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</si>
  <si>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</si>
  <si>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</si>
  <si>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</si>
  <si>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</si>
  <si>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</si>
  <si>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</si>
  <si>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</si>
  <si>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</si>
  <si>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</si>
  <si>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</si>
  <si>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</si>
  <si>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</si>
  <si>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</si>
  <si>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</si>
  <si>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</si>
  <si>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</si>
  <si>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</si>
  <si>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</si>
  <si>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</si>
  <si>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</si>
  <si>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</si>
  <si>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</si>
  <si>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</si>
  <si>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</si>
  <si>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</si>
  <si>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</si>
  <si>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</si>
  <si>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</si>
  <si>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</si>
  <si>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</si>
  <si>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</si>
  <si>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</si>
  <si>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</si>
  <si>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</si>
  <si>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</si>
  <si>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</si>
  <si>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</si>
  <si>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</si>
  <si>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</si>
  <si>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</si>
  <si>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</si>
  <si>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</si>
  <si>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</si>
  <si>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</si>
  <si>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</si>
  <si>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</si>
  <si>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</si>
  <si>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</si>
  <si>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</si>
  <si>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</si>
  <si>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</si>
  <si>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</si>
  <si>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</si>
  <si>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</si>
  <si>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</si>
  <si>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</si>
  <si>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</si>
  <si>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</si>
  <si>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</si>
  <si>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</si>
  <si>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</si>
  <si>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</si>
  <si>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</si>
  <si>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</si>
  <si>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</si>
  <si>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</si>
  <si>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</si>
  <si>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</si>
  <si>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</si>
  <si>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</si>
  <si>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</si>
  <si>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</si>
  <si>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</si>
  <si>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</si>
  <si>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</si>
  <si>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</si>
  <si>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</si>
  <si>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</si>
  <si>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</si>
  <si>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</si>
  <si>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</si>
  <si>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</si>
  <si>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</si>
  <si>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</si>
  <si>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</si>
  <si>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</si>
  <si>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</si>
  <si>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</si>
  <si>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</si>
  <si>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</si>
  <si>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</si>
  <si>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</si>
  <si>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</si>
  <si>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</si>
  <si>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</si>
  <si>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</si>
  <si>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</si>
  <si>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</si>
  <si>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</si>
  <si>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</si>
  <si>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</si>
  <si>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</si>
  <si>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</si>
  <si>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</si>
  <si>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</si>
  <si>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</si>
  <si>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</si>
  <si>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</si>
  <si>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</si>
  <si>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</si>
  <si>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</si>
  <si>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</si>
  <si>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</si>
  <si>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</si>
  <si>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</si>
  <si>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</si>
  <si>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</si>
  <si>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</si>
  <si>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</si>
  <si>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</si>
  <si>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</si>
  <si>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</si>
  <si>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</si>
  <si>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</si>
  <si>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</si>
  <si>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</si>
  <si>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</si>
  <si>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</si>
  <si>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</si>
  <si>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</si>
  <si>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</si>
  <si>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</si>
  <si>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</si>
  <si>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</si>
  <si>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</si>
  <si>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</si>
  <si>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</si>
  <si>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</si>
  <si>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</si>
  <si>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</si>
  <si>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</si>
  <si>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</si>
  <si>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</si>
  <si>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</si>
  <si>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</si>
  <si>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</si>
  <si>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</si>
  <si>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</si>
  <si>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</si>
  <si>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</si>
  <si>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</si>
  <si>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</si>
  <si>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</si>
  <si>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</si>
  <si>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</si>
  <si>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</si>
  <si>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</si>
  <si>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</si>
  <si>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</si>
  <si>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</si>
  <si>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</si>
  <si>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</si>
  <si>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</si>
  <si>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</si>
  <si>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=MONTH(N28)</t>
  </si>
  <si>
    <t>=YEAR(N28)</t>
  </si>
  <si>
    <t>=IFERROR(NF($E28,"U_MSPCN"),"-")</t>
  </si>
  <si>
    <t>=IFERROR(NF($E28,"U_PODate"),"-")</t>
  </si>
  <si>
    <t>=IFERROR(NF($E28,"DOCdate"),"-")</t>
  </si>
  <si>
    <t>=SUM(N28-V28)</t>
  </si>
  <si>
    <t>=IFERROR(AD28/AB28,0)</t>
  </si>
  <si>
    <t>=IFERROR(NF($E28,"U_BPurDisc"),"-")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</si>
  <si>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</si>
  <si>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</si>
  <si>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</si>
  <si>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</si>
  <si>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</si>
  <si>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</si>
  <si>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</si>
  <si>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</si>
  <si>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</si>
  <si>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</si>
  <si>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</si>
  <si>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</si>
  <si>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</si>
  <si>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</si>
  <si>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</si>
  <si>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</si>
  <si>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</si>
  <si>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=IFERROR(NF($E29,"U_PODate"),"-")</t>
  </si>
  <si>
    <t>=IFERROR(NF($E29,"DOCdate"),"-")</t>
  </si>
  <si>
    <t>=SUM(N29-V29)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</si>
  <si>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</si>
  <si>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</si>
  <si>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</si>
  <si>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</si>
  <si>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</si>
  <si>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</si>
  <si>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</si>
  <si>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</si>
  <si>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</si>
  <si>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</si>
  <si>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</si>
  <si>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</si>
  <si>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</si>
  <si>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</si>
  <si>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</si>
  <si>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</si>
  <si>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</si>
  <si>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</si>
  <si>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</si>
  <si>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</si>
  <si>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</si>
  <si>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</si>
  <si>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</si>
  <si>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</si>
  <si>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=IFERROR(NF($E30,"U_PONO"),"-")</t>
  </si>
  <si>
    <t>=IFERROR(NF($E30,"U_PODate"),"-")</t>
  </si>
  <si>
    <t>=IFERROR(NF($E30,"DOCdate"),"-")</t>
  </si>
  <si>
    <t>=SUM(N30-V30)</t>
  </si>
  <si>
    <t>=IFERROR(NF($E30,"ITEMCODE"),"-")</t>
  </si>
  <si>
    <t>=IFERROR(NF($E30,"ITEMNAME"),"-")</t>
  </si>
  <si>
    <t>=IFERROR(NF($E30,"MEMO"),"-")</t>
  </si>
  <si>
    <t>=IFERROR(NF($E30,"QUANTITY"),"-")</t>
  </si>
  <si>
    <t>=IFERROR(AD30/AB30,0)</t>
  </si>
  <si>
    <t>=IFERROR(NF($E30,"LINETOTAL"),"-")</t>
  </si>
  <si>
    <t>=IFERROR(NF($E30,"U_BPurDisc"),"-")</t>
  </si>
  <si>
    <t>=IFERROR(NF($E30,"ADDRESS2"),"-")</t>
  </si>
  <si>
    <t>=IFERROR(NF($E30,"ItemCode"),"-")</t>
  </si>
  <si>
    <t>=IFERROR(NF($E30,"ItemName"),"-")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</si>
  <si>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</si>
  <si>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</si>
  <si>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</si>
  <si>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</si>
  <si>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</si>
  <si>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</si>
  <si>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</si>
  <si>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</si>
  <si>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</si>
  <si>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</si>
  <si>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</si>
  <si>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</si>
  <si>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</si>
  <si>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</si>
  <si>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=IFERROR(NF($E31,"U_PONO"),"-")</t>
  </si>
  <si>
    <t>=IFERROR(NF($E31,"U_PODate"),"-")</t>
  </si>
  <si>
    <t>=IFERROR(NF($E31,"DOCdate"),"-")</t>
  </si>
  <si>
    <t>=SUM(N31-V31)</t>
  </si>
  <si>
    <t>=IFERROR(NF($E31,"ITEMCODE"),"-")</t>
  </si>
  <si>
    <t>=IFERROR(NF($E31,"ITEMNAME"),"-")</t>
  </si>
  <si>
    <t>=IFERROR(NF($E31,"MEMO"),"-")</t>
  </si>
  <si>
    <t>=IFERROR(NF($E31,"QUANTITY"),"-")</t>
  </si>
  <si>
    <t>=IFERROR(AD31/AB31,0)</t>
  </si>
  <si>
    <t>=IFERROR(NF($E31,"LINETOTAL"),"-")</t>
  </si>
  <si>
    <t>=IFERROR(NF($E31,"U_BPurDisc"),"-")</t>
  </si>
  <si>
    <t>=IFERROR(NF($E31,"ADDRESS2"),"-")</t>
  </si>
  <si>
    <t>=IFERROR(NF($E31,"ItemCode"),"-")</t>
  </si>
  <si>
    <t>=IFERROR(NF($E31,"ItemName"),"-")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</si>
  <si>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</si>
  <si>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</si>
  <si>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</si>
  <si>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</si>
  <si>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</si>
  <si>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</si>
  <si>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</si>
  <si>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</si>
  <si>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</si>
  <si>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</si>
  <si>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</si>
  <si>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</si>
  <si>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</si>
  <si>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</si>
  <si>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=IFERROR(NF($E32,"U_PONO"),"-")</t>
  </si>
  <si>
    <t>=IFERROR(NF($E32,"U_PODate"),"-")</t>
  </si>
  <si>
    <t>=IFERROR(NF($E32,"DOCdate"),"-")</t>
  </si>
  <si>
    <t>=SUM(N32-V32)</t>
  </si>
  <si>
    <t>=IFERROR(NF($E32,"ITEMCODE"),"-")</t>
  </si>
  <si>
    <t>=IFERROR(NF($E32,"ITEMNAME"),"-")</t>
  </si>
  <si>
    <t>=IFERROR(NF($E32,"MEMO"),"-")</t>
  </si>
  <si>
    <t>=IFERROR(NF($E32,"QUANTITY"),"-")</t>
  </si>
  <si>
    <t>=IFERROR(AD32/AB32,0)</t>
  </si>
  <si>
    <t>=IFERROR(NF($E32,"LINETOTAL"),"-")</t>
  </si>
  <si>
    <t>=IFERROR(NF($E32,"U_BPurDisc"),"-")</t>
  </si>
  <si>
    <t>=IFERROR(NF($E32,"ADDRESS2"),"-")</t>
  </si>
  <si>
    <t>=IFERROR(NF($E32,"ItemCode"),"-")</t>
  </si>
  <si>
    <t>=IFERROR(NF($E32,"ItemName"),"-")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</si>
  <si>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</si>
  <si>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</si>
  <si>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</si>
  <si>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</si>
  <si>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</si>
  <si>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</si>
  <si>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</si>
  <si>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</si>
  <si>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</si>
  <si>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</si>
  <si>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</si>
  <si>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</si>
  <si>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</si>
  <si>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=IFERROR(NF($E33,"U_CUSTREF"),"-")</t>
  </si>
  <si>
    <t>=IFERROR(NF($E33,"U_PONO"),"-")</t>
  </si>
  <si>
    <t>=IFERROR(NF($E33,"U_PODate"),"-")</t>
  </si>
  <si>
    <t>=IFERROR(NF($E33,"DOCdate"),"-")</t>
  </si>
  <si>
    <t>=SUM(N33-V33)</t>
  </si>
  <si>
    <t>=IFERROR(NF($E33,"ITEMCODE"),"-")</t>
  </si>
  <si>
    <t>=IFERROR(NF($E33,"ITEMNAME"),"-")</t>
  </si>
  <si>
    <t>=IFERROR(NF($E33,"MEMO"),"-")</t>
  </si>
  <si>
    <t>=IFERROR(NF($E33,"QUANTITY"),"-")</t>
  </si>
  <si>
    <t>=IFERROR(AD33/AB33,0)</t>
  </si>
  <si>
    <t>=IFERROR(NF($E33,"LINETOTAL"),"-")</t>
  </si>
  <si>
    <t>=IFERROR(NF($E33,"U_BPurDisc"),"-")</t>
  </si>
  <si>
    <t>=IFERROR(NF($E33,"ADDRESS2"),"-")</t>
  </si>
  <si>
    <t>=IFERROR(NF($E33,"ItemCode"),"-")</t>
  </si>
  <si>
    <t>=IFERROR(NF($E33,"ItemName"),"-")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</si>
  <si>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</si>
  <si>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</si>
  <si>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</si>
  <si>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</si>
  <si>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=IF(K34="","Hide","Show")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</si>
  <si>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</si>
  <si>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</si>
  <si>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</si>
  <si>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</si>
  <si>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</si>
  <si>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</si>
  <si>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</si>
  <si>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</si>
  <si>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=IFERROR(NF($E34,"U_CUSTREF"),"-")</t>
  </si>
  <si>
    <t>=IFERROR(NF($E34,"U_PONO"),"-")</t>
  </si>
  <si>
    <t>=IFERROR(NF($E34,"U_PODate"),"-")</t>
  </si>
  <si>
    <t>=IFERROR(NF($E34,"DOCdate"),"-")</t>
  </si>
  <si>
    <t>=SUM(N34-V34)</t>
  </si>
  <si>
    <t>=IFERROR(NF($E34,"ITEMCODE"),"-")</t>
  </si>
  <si>
    <t>=IFERROR(NF($E34,"ITEMNAME"),"-")</t>
  </si>
  <si>
    <t>=IFERROR(NF($E34,"MEMO"),"-")</t>
  </si>
  <si>
    <t>=IFERROR(NF($E34,"QUANTITY"),"-")</t>
  </si>
  <si>
    <t>=IFERROR(AD34/AB34,0)</t>
  </si>
  <si>
    <t>=IFERROR(NF($E34,"LINETOTAL"),"-")</t>
  </si>
  <si>
    <t>=IFERROR(NF($E34,"U_BPurDisc"),"-")</t>
  </si>
  <si>
    <t>=IFERROR(NF($E34,"ADDRESS2"),"-")</t>
  </si>
  <si>
    <t>=IFERROR(NF($E34,"ItemCode"),"-")</t>
  </si>
  <si>
    <t>=IFERROR(NF($E34,"ItemName"),"-")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</si>
  <si>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</si>
  <si>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</si>
  <si>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</si>
  <si>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</si>
  <si>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=IF(K35="","Hide","Show")</t>
  </si>
  <si>
    <t>=MONTH(N35)</t>
  </si>
  <si>
    <t>=YEAR(N35)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</si>
  <si>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</si>
  <si>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</si>
  <si>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</si>
  <si>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</si>
  <si>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</si>
  <si>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</si>
  <si>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=IFERROR(NF($E35,"U_CUSTREF"),"-")</t>
  </si>
  <si>
    <t>=IFERROR(NF($E35,"U_PONO"),"-")</t>
  </si>
  <si>
    <t>=IFERROR(NF($E35,"U_PODate"),"-")</t>
  </si>
  <si>
    <t>=IFERROR(NF($E35,"DOCdate"),"-")</t>
  </si>
  <si>
    <t>=SUM(N35-V35)</t>
  </si>
  <si>
    <t>=IFERROR(NF($E35,"ITEMCODE"),"-")</t>
  </si>
  <si>
    <t>=IFERROR(NF($E35,"ITEMNAME"),"-")</t>
  </si>
  <si>
    <t>=IFERROR(NF($E35,"MEMO"),"-")</t>
  </si>
  <si>
    <t>=IFERROR(NF($E35,"QUANTITY"),"-")</t>
  </si>
  <si>
    <t>=IFERROR(AD35/AB35,0)</t>
  </si>
  <si>
    <t>=IFERROR(NF($E35,"LINETOTAL"),"-")</t>
  </si>
  <si>
    <t>=IFERROR(NF($E35,"U_BPurDisc"),"-")</t>
  </si>
  <si>
    <t>=IFERROR(NF($E35,"ADDRESS2"),"-")</t>
  </si>
  <si>
    <t>=IFERROR(NF($E35,"ItemCode"),"-")</t>
  </si>
  <si>
    <t>=IFERROR(NF($E35,"ItemName"),"-")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</si>
  <si>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</si>
  <si>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</si>
  <si>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</si>
  <si>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</si>
  <si>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=IF(K36="","Hide","Show")</t>
  </si>
  <si>
    <t>=IFERROR(NF($E36,"DOCNUM"),"-")</t>
  </si>
  <si>
    <t>=IFERROR(NF($E36,"DOCDATE"),"-")</t>
  </si>
  <si>
    <t>=IFERROR(NF($E36,"U_MSENR"),"-")</t>
  </si>
  <si>
    <t>=IFERROR(NF($E36,"CARDCODE"),"-")</t>
  </si>
  <si>
    <t>=IFERROR(NF($E36,"CARDNAME"),"-")</t>
  </si>
  <si>
    <t>=IFERROR(NF($E36,"ITEMCODE"),"-")</t>
  </si>
  <si>
    <t>=IFERROR(NF($E36,"U_CUSTREF"),"-")</t>
  </si>
  <si>
    <t>=IFERROR(NF($E36,"ITEMNAME"),"-")</t>
  </si>
  <si>
    <t>=IFERROR(NF($E36,"MEMO"),"-")</t>
  </si>
  <si>
    <t>=IFERROR(NF($E36,"QUANTITY"),"-")</t>
  </si>
  <si>
    <t>=IFERROR(NF($E36,"ADDRESS2"),"-")</t>
  </si>
  <si>
    <t>=IFERROR(NF($E36,"U_PONO"),"-")</t>
  </si>
  <si>
    <t>=IFERROR(NF($E36,"LINETOTAL"),"-")</t>
  </si>
  <si>
    <t>=IF(K37="","Hide","Show")</t>
  </si>
  <si>
    <t>=IFERROR(NF($E37,"DOCNUM"),"-")</t>
  </si>
  <si>
    <t>=IFERROR(NF($E37,"DOCDATE"),"-")</t>
  </si>
  <si>
    <t>=IFERROR(NF($E37,"U_MSENR"),"-")</t>
  </si>
  <si>
    <t>=IFERROR(NF($E37,"CARDCODE"),"-")</t>
  </si>
  <si>
    <t>=IFERROR(NF($E37,"CARDNAME"),"-")</t>
  </si>
  <si>
    <t>=IFERROR(NF($E37,"ITEMCODE"),"-")</t>
  </si>
  <si>
    <t>=IFERROR(NF($E37,"U_CUSTREF"),"-")</t>
  </si>
  <si>
    <t>=IFERROR(NF($E37,"ITEMNAME"),"-")</t>
  </si>
  <si>
    <t>=IFERROR(NF($E37,"MEMO"),"-")</t>
  </si>
  <si>
    <t>=IFERROR(NF($E37,"QUANTITY"),"-")</t>
  </si>
  <si>
    <t>=IFERROR(NF($E37,"ADDRESS2"),"-")</t>
  </si>
  <si>
    <t>=IFERROR(NF($E37,"U_PONO"),"-")</t>
  </si>
  <si>
    <t>=IFERROR(NF($E37,"LINETOTAL"),"-")</t>
  </si>
  <si>
    <t>="01/04/2023"</t>
  </si>
  <si>
    <t>="30/04/2023"</t>
  </si>
  <si>
    <t>="""UICT"","""",""SQL="",""2=DOCNUM"",""33031363"",""14=CUSTREF"",""6723000173"",""14=U_CUSTREF"",""6723000173"",""15=DOCDATE"",""04/04/2023"",""15=TAXDATE"",""04/04/2023"",""14=CARDCODE"",""CI1256-SGD"",""14=CARDNAME"",""SINGAPORE HEALTH SERVICES PTE LTD"",""14=ITEMCODE"",""MS7NQ-00300GLP"",""1"&amp;"4=ITEMNAME"",""MS SQLSVRSTDCORE SNGL LICSAPK MVL 2LIC CORELIC"",""10=QUANTITY"",""8.000000"",""14=U_PONO"",""942654"",""15=U_PODATE"",""03/04/2023"",""10=U_TLINTCOS"",""0.000000"",""2=SLPCODE"",""132"",""14=SLPNAME"",""E0001-CS"",""14=MEMO"",""WENDY KUM CHIOU SZE"",""14=CONTACTNAME"",""FI"&amp;"NANCE DEPARTMENT"",""10=LINETOTAL"",""45807.760000"",""14=U_ENR"","""",""14=U_MSENR"",""S7138270"",""14=U_MSPCN"",""A8AA53F5"",""14=ADDRESS2"",""KARTHIKEYAN_x000D_SINGAPORE HEALTH SERVICES PTE LTD 168 JALAN BUKIT MERAH, SURBANA ONE SINGAPORE 150168_x000D_KARTHIKEYAN_x000D_TEL: 91258388_x000D_FAX: _x000D_"&amp;"EMAIL: karthikeyan.kumaraswamy@ihis.com.sg"""</t>
  </si>
  <si>
    <t>="""UICT"","""",""SQL="",""2=DOCNUM"",""33031367"",""14=CUSTREF"",""4203166630"",""14=U_CUSTREF"",""4203166630"",""15=DOCDATE"",""04/04/2023"",""15=TAXDATE"",""04/04/2023"",""14=CARDCODE"",""CI1261-SGD"",""14=CARDNAME"",""CHANGI GENERAL HOSPITAL PTE LTD"",""14=ITEMCODE"",""MS9EM-00262GLP"",""14="&amp;"ITEMNAME"",""MS WINSVRSTDCORE SNGL LICSAPK MVL 2LIC CORE LIC"",""10=QUANTITY"",""10.000000"",""14=U_PONO"",""942663A"",""15=U_PODATE"",""03/04/2023"",""10=U_TLINTCOS"",""0.000000"",""2=SLPCODE"",""132"",""14=SLPNAME"",""E0001-CS"",""14=MEMO"",""WENDY KUM CHIOU SZE"",""14=CONTACTNAME"",""E"&amp;"-INVOICE"",""10=LINETOTAL"",""2019.700000"",""14=U_ENR"","""",""14=U_MSENR"",""S7138270"",""14=U_MSPCN"",""83288253"",""14=ADDRESS2"",""TAN CHUN HOOI_x000D_CHANGI GENERAL HOSPITAL PTE LTD 2 SIMEI STREET 3  SINGAPORE 529889_x000D_TAN CHUN HOOI_x000D_TEL: 6631 7341_x000D_FAX: _x000D_EMAIL: tan.chun.hooi@ih"&amp;"is.com.sg"""</t>
  </si>
  <si>
    <t>="""UICT"","""",""SQL="",""2=DOCNUM"",""33031367"",""14=CUSTREF"",""4203166630"",""14=U_CUSTREF"",""4203166630"",""15=DOCDATE"",""04/04/2023"",""15=TAXDATE"",""04/04/2023"",""14=CARDCODE"",""CI1261-SGD"",""14=CARDNAME"",""CHANGI GENERAL HOSPITAL PTE LTD"",""14=ITEMCODE"",""MS6VC-01288GLP"",""14="&amp;"ITEMNAME"",""MS WINRMTDSKTP SRVCS CAL SNGL LICSAPK MVL USRCAL"",""10=QUANTITY"",""3.000000"",""14=U_PONO"",""942663A"",""15=U_PODATE"",""03/04/2023"",""10=U_TLINTCOS"",""0.000000"",""2=SLPCODE"",""132"",""14=SLPNAME"",""E0001-CS"",""14=MEMO"",""WENDY KUM CHIOU SZE"",""14=CONTACTNAME"",""E"&amp;"-INVOICE"",""10=LINETOTAL"",""656.400000"",""14=U_ENR"","""",""14=U_MSENR"",""S7138270"",""14=U_MSPCN"",""83288253"",""14=ADDRESS2"",""TAN CHUN HOOI_x000D_CHANGI GENERAL HOSPITAL PTE LTD 2 SIMEI STREET 3  SINGAPORE 529889_x000D_TAN CHUN HOOI_x000D_TEL: 6631 7341_x000D_FAX: _x000D_EMAIL: tan.chun.hooi@ihi"&amp;"s.com.sg"""</t>
  </si>
  <si>
    <t>="""UICT"","""",""SQL="",""2=DOCNUM"",""33031369"",""14=CUSTREF"",""4203167028"",""14=U_CUSTREF"",""4203167028"",""15=DOCDATE"",""04/04/2023"",""15=TAXDATE"",""04/04/2023"",""14=CARDCODE"",""CI1261-SGD"",""14=CARDNAME"",""CHANGI GENERAL HOSPITAL PTE LTD"",""14=ITEMCODE"",""MS021-10695GLP"",""14="&amp;"ITEMNAME"",""MS OFFICE STD 2021 SNGL LTSC"",""10=QUANTITY"",""1.000000"",""14=U_PONO"",""942606"",""15=U_PODATE"",""30/03/2023"",""10=U_TLINTCOS"",""0.000000"",""2=SLPCODE"",""132"",""14=SLPNAME"",""E0001-CS"",""14=MEMO"",""WENDY KUM CHIOU SZE"",""14=CONTACTNAME"",""E-INVOICE"",""10=LINETOT"&amp;"AL"",""403.100000"",""14=U_ENR"","""",""14=U_MSENR"",""S7138270"",""14=U_MSPCN"",""83288253"",""14=ADDRESS2"",""FELICIA PEK_x000D_CHANGI GENERAL HOSPITAL 2 SIMEI STREET 3  SINGAPORE 529889_x000D_FELICIA PEK_x000D_TEL: 64268718_x000D_FAX: _x000D_EMAIL: Felicia_Pek@cgh.com.sg"""</t>
  </si>
  <si>
    <t>="""UICT"","""",""SQL="",""2=DOCNUM"",""33031393"",""14=CUSTREF"",""9023700042"",""14=U_CUSTREF"",""9023700042"",""15=DOCDATE"",""11/04/2023"",""15=TAXDATE"",""11/04/2023"",""14=CARDCODE"",""CI1209-SGD"",""14=CARDNAME"",""SINGHEALTH POLYCLINICS"",""14=ITEMCODE"",""MS6VC-04397GLP"",""14=ITEMNAME"""&amp;",""MS WIN REMOTE DESKTOP SERVICES CAL 2022 SNGL UCAL"",""10=QUANTITY"",""80.000000"",""14=U_PONO"",""942755"",""15=U_PODATE"",""10/04/2023"",""10=U_TLINTCOS"",""0.000000"",""2=SLPCODE"",""132"",""14=SLPNAME"",""E0001-CS"",""14=MEMO"",""WENDY KUM CHIOU SZE"",""14=CONTACTNAME"",""ACCOUNTS "&amp;"PAYABLE - FINANCE DEPARTMENT"",""10=LINETOTAL"",""10356.000000"",""14=U_ENR"","""",""14=U_MSENR"",""S7138270"",""14=U_MSPCN"",""868CE4DB"",""14=ADDRESS2"",""CHRISTINA LIM JIT FAN_x000D_SINGHEALTH POLYCLINIC HQ 167 JALAN BUKIT MERAH, CONNECTION ONE TOWER 5,#15-10 SINGAPORE 150167_x000D_C"&amp;"HRISTINA LIM JIT FAN_x000D_TEL: 6350 7445_x000D_FAX: _x000D_EMAIL: christina.lim.j.f@singhealth.com.sg"""</t>
  </si>
  <si>
    <t>="""UICT"","""",""SQL="",""2=DOCNUM"",""33031393"",""14=CUSTREF"",""9023700042"",""14=U_CUSTREF"",""9023700042"",""15=DOCDATE"",""11/04/2023"",""15=TAXDATE"",""11/04/2023"",""14=CARDCODE"",""CI1209-SGD"",""14=CARDNAME"",""SINGHEALTH POLYCLINICS"",""14=ITEMCODE"",""MS9EM-00832GLP"",""14=ITEMNAME"""&amp;",""MS WIN SVR STD CORE 2022 SNGL 2  LIC CORE LIC"",""10=QUANTITY"",""9.000000"",""14=U_PONO"",""942755"",""15=U_PODATE"",""10/04/2023"",""10=U_TLINTCOS"",""0.000000"",""2=SLPCODE"",""132"",""14=SLPNAME"",""E0001-CS"",""14=MEMO"",""WENDY KUM CHIOU SZE"",""14=CONTACTNAME"",""ACCOUNTS PAYAB"&amp;"LE - FINANCE DEPARTMENT"",""10=LINETOTAL"",""1090.980000"",""14=U_ENR"","""",""14=U_MSENR"",""S7138270"",""14=U_MSPCN"",""868CE4DB"",""14=ADDRESS2"",""CHRISTINA LIM JIT FAN_x000D_SINGHEALTH POLYCLINIC HQ 167 JALAN BUKIT MERAH, CONNECTION ONE TOWER 5,#15-10 SINGAPORE 150167_x000D_CHRISTI"&amp;"NA LIM JIT FAN_x000D_TEL: 6350 7445_x000D_FAX: _x000D_EMAIL: christina.lim.j.f@singhealth.com.sg"""</t>
  </si>
  <si>
    <t>="""UICT"","""",""SQL="",""2=DOCNUM"",""33031393"",""14=CUSTREF"",""9023700042"",""14=U_CUSTREF"",""9023700042"",""15=DOCDATE"",""11/04/2023"",""15=TAXDATE"",""11/04/2023"",""14=CARDCODE"",""CI1209-SGD"",""14=CARDNAME"",""SINGHEALTH POLYCLINICS"",""14=ITEMCODE"",""MS9EM-00832GLP"",""14=ITEMNAME"""&amp;",""MS WIN SVR STD CORE 2022 SNGL 2  LIC CORE LIC"",""10=QUANTITY"",""10.000000"",""14=U_PONO"",""942755"",""15=U_PODATE"",""10/04/2023"",""10=U_TLINTCOS"",""0.000000"",""2=SLPCODE"",""132"",""14=SLPNAME"",""E0001-CS"",""14=MEMO"",""WENDY KUM CHIOU SZE"",""14=CONTACTNAME"",""ACCOUNTS PAYA"&amp;"BLE - FINANCE DEPARTMENT"",""10=LINETOTAL"",""1212.200000"",""14=U_ENR"","""",""14=U_MSENR"",""S7138270"",""14=U_MSPCN"",""868CE4DB"",""14=ADDRESS2"",""CHRISTINA LIM JIT FAN_x000D_SINGHEALTH POLYCLINIC HQ 167 JALAN BUKIT MERAH, CONNECTION ONE TOWER 5,#15-10 SINGAPORE 150167_x000D_CHRIST"&amp;"INA LIM JIT FAN_x000D_TEL: 6350 7445_x000D_FAX: _x000D_EMAIL: christina.lim.j.f@singhealth.com.sg"""</t>
  </si>
  <si>
    <t>="""UICT"","""",""SQL="",""2=DOCNUM"",""33031394"",""14=CUSTREF"",""9023700028"",""14=U_CUSTREF"",""9023700028"",""15=DOCDATE"",""11/04/2023"",""15=TAXDATE"",""11/04/2023"",""14=CARDCODE"",""CI1209-SGD"",""14=CARDNAME"",""SINGHEALTH POLYCLINICS"",""14=ITEMCODE"",""MS9EA-01291GLP"",""14=ITEMNAME"""&amp;",""MS WIN SERVER DC CORE 2022 SNGL 2 LIC CORE LIC"",""10=QUANTITY"",""14.000000"",""14=U_PONO"",""942760"",""15=U_PODATE"",""07/04/2023"",""10=U_TLINTCOS"",""0.000000"",""2=SLPCODE"",""132"",""14=SLPNAME"",""E0001-CS"",""14=MEMO"",""WENDY KUM CHIOU SZE"",""14=CONTACTNAME"",""ACCOUNTS PAY"&amp;"ABLE - FINANCE DEPARTMENT"",""10=LINETOTAL"",""9472.960000"",""14=U_ENR"","""",""14=U_MSENR"",""S7138270"",""14=U_MSPCN"",""868CE4DB"",""14=ADDRESS2"",""SINGHEALTH POLYCLINICS HQ_x000D_167 JALAN BUKIT MERAH, CONNECTION ONE,_x000D_TOWER 5, #15-10_x000D_SINGAPORE 150167_x000D_JESSICA ONG HWEE HOON(63"&amp;"507562)/MILDRED (63507554)"""</t>
  </si>
  <si>
    <t>=MONTH(N36)</t>
  </si>
  <si>
    <t>=YEAR(N36)</t>
  </si>
  <si>
    <t>=IFERROR(NF($E36,"U_MSPCN"),"-")</t>
  </si>
  <si>
    <t>=IFERROR(NF($E36,"U_PODate"),"-")</t>
  </si>
  <si>
    <t>=IFERROR(NF($E36,"DOCdate"),"-")</t>
  </si>
  <si>
    <t>=SUM(N36-V36)</t>
  </si>
  <si>
    <t>=IFERROR(AD36/AB36,0)</t>
  </si>
  <si>
    <t>=IFERROR(NF($E36,"U_BPurDisc"),"-")</t>
  </si>
  <si>
    <t>=IFERROR(NF($E36,"ItemCode"),"-")</t>
  </si>
  <si>
    <t>=IFERROR(NF($E36,"ItemName"),"-")</t>
  </si>
  <si>
    <t>=IFERROR(NF($E36,"U_SWSub"),"-")</t>
  </si>
  <si>
    <t>=IFERROR(NF($E36,"U_LicComDt"),"-")</t>
  </si>
  <si>
    <t>=IFERROR(NF($E36,"U_LicEndDt"),"-")</t>
  </si>
  <si>
    <t>=IFERROR(NF($E36,"Comments"),"-")</t>
  </si>
  <si>
    <t>=MONTH(N37)</t>
  </si>
  <si>
    <t>=YEAR(N37)</t>
  </si>
  <si>
    <t>=IFERROR(NF($E37,"U_MSPCN"),"-")</t>
  </si>
  <si>
    <t>=IFERROR(NF($E37,"U_PODate"),"-")</t>
  </si>
  <si>
    <t>=IFERROR(NF($E37,"DOCdate"),"-")</t>
  </si>
  <si>
    <t>=SUM(N37-V37)</t>
  </si>
  <si>
    <t>=IFERROR(AD37/AB37,0)</t>
  </si>
  <si>
    <t>=IFERROR(NF($E37,"U_BPurDisc"),"-")</t>
  </si>
  <si>
    <t>=IFERROR(NF($E37,"ItemCode"),"-")</t>
  </si>
  <si>
    <t>=IFERROR(NF($E37,"ItemName"),"-")</t>
  </si>
  <si>
    <t>=IFERROR(NF($E37,"U_SWSub"),"-")</t>
  </si>
  <si>
    <t>=IFERROR(NF($E37,"U_LicComDt"),"-")</t>
  </si>
  <si>
    <t>=IFERROR(NF($E37,"U_LicEndDt"),"-")</t>
  </si>
  <si>
    <t>=IFERROR(NF($E37,"Comments"),"-")</t>
  </si>
  <si>
    <t>=IF(K38="","Hide","Show")</t>
  </si>
  <si>
    <t>=MONTH(N38)</t>
  </si>
  <si>
    <t>=YEAR(N38)</t>
  </si>
  <si>
    <t>=IFERROR(NF($E38,"DOCNUM"),"-")</t>
  </si>
  <si>
    <t>=IFERROR(NF($E38,"DOCDATE"),"-")</t>
  </si>
  <si>
    <t>=IFERROR(NF($E38,"U_MSENR"),"-")</t>
  </si>
  <si>
    <t>=IFERROR(NF($E38,"U_MSPCN"),"-")</t>
  </si>
  <si>
    <t>=IFERROR(NF($E38,"CARDCODE"),"-")</t>
  </si>
  <si>
    <t>=IFERROR(NF($E38,"CARDNAME"),"-")</t>
  </si>
  <si>
    <t>=IFERROR(NF($E38,"U_CUSTREF"),"-")</t>
  </si>
  <si>
    <t>=IFERROR(NF($E38,"U_PONO"),"-")</t>
  </si>
  <si>
    <t>=IFERROR(NF($E38,"U_PODate"),"-")</t>
  </si>
  <si>
    <t>=IFERROR(NF($E38,"DOCdate"),"-")</t>
  </si>
  <si>
    <t>=SUM(N38-V38)</t>
  </si>
  <si>
    <t>=IFERROR(NF($E38,"ITEMCODE"),"-")</t>
  </si>
  <si>
    <t>=IFERROR(NF($E38,"ITEMNAME"),"-")</t>
  </si>
  <si>
    <t>=IFERROR(NF($E38,"MEMO"),"-")</t>
  </si>
  <si>
    <t>=IFERROR(NF($E38,"QUANTITY"),"-")</t>
  </si>
  <si>
    <t>=IFERROR(AD38/AB38,0)</t>
  </si>
  <si>
    <t>=IFERROR(NF($E38,"LINETOTAL"),"-")</t>
  </si>
  <si>
    <t>=IFERROR(NF($E38,"U_BPurDisc"),"-")</t>
  </si>
  <si>
    <t>=IFERROR(NF($E38,"ADDRESS2"),"-")</t>
  </si>
  <si>
    <t>=IFERROR(NF($E38,"ItemCode"),"-")</t>
  </si>
  <si>
    <t>=IFERROR(NF($E38,"ItemName"),"-")</t>
  </si>
  <si>
    <t>=IFERROR(NF($E38,"U_SWSub"),"-")</t>
  </si>
  <si>
    <t>=IFERROR(NF($E38,"U_LicComDt"),"-")</t>
  </si>
  <si>
    <t>=IFERROR(NF($E38,"U_LicEndDt"),"-")</t>
  </si>
  <si>
    <t>=IFERROR(NF($E38,"Comments"),"-")</t>
  </si>
  <si>
    <t>=IF(K39="","Hide","Show")</t>
  </si>
  <si>
    <t>=MONTH(N39)</t>
  </si>
  <si>
    <t>=YEAR(N39)</t>
  </si>
  <si>
    <t>=IFERROR(NF($E39,"DOCNUM"),"-")</t>
  </si>
  <si>
    <t>=IFERROR(NF($E39,"DOCDATE"),"-")</t>
  </si>
  <si>
    <t>=IFERROR(NF($E39,"U_MSENR"),"-")</t>
  </si>
  <si>
    <t>=IFERROR(NF($E39,"U_MSPCN"),"-")</t>
  </si>
  <si>
    <t>=IFERROR(NF($E39,"CARDCODE"),"-")</t>
  </si>
  <si>
    <t>=IFERROR(NF($E39,"CARDNAME"),"-")</t>
  </si>
  <si>
    <t>=IFERROR(NF($E39,"U_CUSTREF"),"-")</t>
  </si>
  <si>
    <t>=IFERROR(NF($E39,"U_PONO"),"-")</t>
  </si>
  <si>
    <t>=IFERROR(NF($E39,"U_PODate"),"-")</t>
  </si>
  <si>
    <t>=IFERROR(NF($E39,"DOCdate"),"-")</t>
  </si>
  <si>
    <t>=SUM(N39-V39)</t>
  </si>
  <si>
    <t>=IFERROR(NF($E39,"ITEMCODE"),"-")</t>
  </si>
  <si>
    <t>=IFERROR(NF($E39,"ITEMNAME"),"-")</t>
  </si>
  <si>
    <t>=IFERROR(NF($E39,"MEMO"),"-")</t>
  </si>
  <si>
    <t>=IFERROR(NF($E39,"QUANTITY"),"-")</t>
  </si>
  <si>
    <t>=IFERROR(AD39/AB39,0)</t>
  </si>
  <si>
    <t>=IFERROR(NF($E39,"LINETOTAL"),"-")</t>
  </si>
  <si>
    <t>=IFERROR(NF($E39,"U_BPurDisc"),"-")</t>
  </si>
  <si>
    <t>=IFERROR(NF($E39,"ADDRESS2"),"-")</t>
  </si>
  <si>
    <t>=IFERROR(NF($E39,"ItemCode"),"-")</t>
  </si>
  <si>
    <t>=IFERROR(NF($E39,"ItemName"),"-")</t>
  </si>
  <si>
    <t>=IFERROR(NF($E39,"U_SWSub"),"-")</t>
  </si>
  <si>
    <t>=IFERROR(NF($E39,"U_LicComDt"),"-")</t>
  </si>
  <si>
    <t>=IFERROR(NF($E39,"U_LicEndDt"),"-")</t>
  </si>
  <si>
    <t>=IFERROR(NF($E39,"Comments"),"-")</t>
  </si>
  <si>
    <t>=IF(K40="","Hide","Show")</t>
  </si>
  <si>
    <t>=MONTH(N40)</t>
  </si>
  <si>
    <t>=YEAR(N40)</t>
  </si>
  <si>
    <t>=IFERROR(NF($E40,"DOCNUM"),"-")</t>
  </si>
  <si>
    <t>=IFERROR(NF($E40,"DOCDATE"),"-")</t>
  </si>
  <si>
    <t>=IFERROR(NF($E40,"U_MSENR"),"-")</t>
  </si>
  <si>
    <t>=IFERROR(NF($E40,"U_MSPCN"),"-")</t>
  </si>
  <si>
    <t>=IFERROR(NF($E40,"CARDCODE"),"-")</t>
  </si>
  <si>
    <t>=IFERROR(NF($E40,"CARDNAME"),"-")</t>
  </si>
  <si>
    <t>=IFERROR(NF($E40,"U_CUSTREF"),"-")</t>
  </si>
  <si>
    <t>=IFERROR(NF($E40,"U_PONO"),"-")</t>
  </si>
  <si>
    <t>=IFERROR(NF($E40,"U_PODate"),"-")</t>
  </si>
  <si>
    <t>=IFERROR(NF($E40,"DOCdate"),"-")</t>
  </si>
  <si>
    <t>=SUM(N40-V40)</t>
  </si>
  <si>
    <t>=IFERROR(NF($E40,"ITEMCODE"),"-")</t>
  </si>
  <si>
    <t>=IFERROR(NF($E40,"ITEMNAME"),"-")</t>
  </si>
  <si>
    <t>=IFERROR(NF($E40,"MEMO"),"-")</t>
  </si>
  <si>
    <t>=IFERROR(NF($E40,"QUANTITY"),"-")</t>
  </si>
  <si>
    <t>=IFERROR(AD40/AB40,0)</t>
  </si>
  <si>
    <t>=IFERROR(NF($E40,"LINETOTAL"),"-")</t>
  </si>
  <si>
    <t>=IFERROR(NF($E40,"U_BPurDisc"),"-")</t>
  </si>
  <si>
    <t>=IFERROR(NF($E40,"ADDRESS2"),"-")</t>
  </si>
  <si>
    <t>=IFERROR(NF($E40,"ItemCode"),"-")</t>
  </si>
  <si>
    <t>=IFERROR(NF($E40,"ItemName"),"-")</t>
  </si>
  <si>
    <t>=IFERROR(NF($E40,"U_SWSub"),"-")</t>
  </si>
  <si>
    <t>=IFERROR(NF($E40,"U_LicComDt"),"-")</t>
  </si>
  <si>
    <t>=IFERROR(NF($E40,"U_LicEndDt"),"-")</t>
  </si>
  <si>
    <t>=IFERROR(NF($E40,"Comments"),"-")</t>
  </si>
  <si>
    <t>=IF(K41="","Hide","Show")</t>
  </si>
  <si>
    <t>="""UICT"","""",""SQL="",""2=DOCNUM"",""33031395"",""14=CUSTREF"",""9023700029"",""14=U_CUSTREF"",""9023700029"",""15=DOCDATE"",""11/04/2023"",""15=TAXDATE"",""11/04/2023"",""14=CARDCODE"",""CI1209-SGD"",""14=CARDNAME"",""SINGHEALTH POLYCLINICS"",""14=ITEMCODE"",""MS228-11680GLP"",""14=ITEMNAME"""&amp;",""MS SQL SERVER STANDARD 2022 SLNG"",""10=QUANTITY"",""1.000000"",""14=U_PONO"",""942761"",""15=U_PODATE"",""07/04/2023"",""10=U_TLINTCOS"",""0.000000"",""2=SLPCODE"",""132"",""14=SLPNAME"",""E0001-CS"",""14=MEMO"",""WENDY KUM CHIOU SZE"",""14=CONTACTNAME"",""ACCOUNTS PAYABLE - FINANCE "&amp;"DEPARTMENT"",""10=LINETOTAL"",""867.890000"",""14=U_ENR"","""",""14=U_MSENR"",""S7138270"",""14=U_MSPCN"",""868CE4DB"",""14=ADDRESS2"",""SINGHEALTH POLYCLINICS HQ_x000D_167 JALAN BUKIT MERAH, CONNECTION ONE,_x000D_TOWER 5, #15-10_x000D_SINGAPORE 150167_x000D_JESSICA ONG HWEE HOON(63507562)/MILDRED "&amp;"(63507554)"""</t>
  </si>
  <si>
    <t>=MONTH(N41)</t>
  </si>
  <si>
    <t>=YEAR(N41)</t>
  </si>
  <si>
    <t>=IFERROR(NF($E41,"DOCNUM"),"-")</t>
  </si>
  <si>
    <t>=IFERROR(NF($E41,"DOCDATE"),"-")</t>
  </si>
  <si>
    <t>=IFERROR(NF($E41,"U_MSENR"),"-")</t>
  </si>
  <si>
    <t>=IFERROR(NF($E41,"U_MSPCN"),"-")</t>
  </si>
  <si>
    <t>=IFERROR(NF($E41,"CARDCODE"),"-")</t>
  </si>
  <si>
    <t>=IFERROR(NF($E41,"CARDNAME"),"-")</t>
  </si>
  <si>
    <t>=IFERROR(NF($E41,"U_CUSTREF"),"-")</t>
  </si>
  <si>
    <t>=IFERROR(NF($E41,"U_PONO"),"-")</t>
  </si>
  <si>
    <t>=IFERROR(NF($E41,"U_PODate"),"-")</t>
  </si>
  <si>
    <t>=IFERROR(NF($E41,"DOCdate"),"-")</t>
  </si>
  <si>
    <t>=SUM(N41-V41)</t>
  </si>
  <si>
    <t>=IFERROR(NF($E41,"ITEMCODE"),"-")</t>
  </si>
  <si>
    <t>=IFERROR(NF($E41,"ITEMNAME"),"-")</t>
  </si>
  <si>
    <t>=IFERROR(NF($E41,"MEMO"),"-")</t>
  </si>
  <si>
    <t>=IFERROR(NF($E41,"QUANTITY"),"-")</t>
  </si>
  <si>
    <t>=IFERROR(AD41/AB41,0)</t>
  </si>
  <si>
    <t>=IFERROR(NF($E41,"LINETOTAL"),"-")</t>
  </si>
  <si>
    <t>=IFERROR(NF($E41,"U_BPurDisc"),"-")</t>
  </si>
  <si>
    <t>=IFERROR(NF($E41,"ADDRESS2"),"-")</t>
  </si>
  <si>
    <t>=IFERROR(NF($E41,"ItemCode"),"-")</t>
  </si>
  <si>
    <t>=IFERROR(NF($E41,"ItemName"),"-")</t>
  </si>
  <si>
    <t>=IFERROR(NF($E41,"U_SWSub"),"-")</t>
  </si>
  <si>
    <t>=IFERROR(NF($E41,"U_LicComDt"),"-")</t>
  </si>
  <si>
    <t>=IFERROR(NF($E41,"U_LicEndDt"),"-")</t>
  </si>
  <si>
    <t>=IFERROR(NF($E41,"Comments"),"-")</t>
  </si>
  <si>
    <t>=IF(K42="","Hide","Show")</t>
  </si>
  <si>
    <t>=MONTH(N42)</t>
  </si>
  <si>
    <t>=YEAR(N42)</t>
  </si>
  <si>
    <t>=IFERROR(NF($E42,"DOCNUM"),"-")</t>
  </si>
  <si>
    <t>=IFERROR(NF($E42,"DOCDATE"),"-")</t>
  </si>
  <si>
    <t>=IFERROR(NF($E42,"U_MSENR"),"-")</t>
  </si>
  <si>
    <t>=IFERROR(NF($E42,"U_MSPCN"),"-")</t>
  </si>
  <si>
    <t>=IFERROR(NF($E42,"CARDCODE"),"-")</t>
  </si>
  <si>
    <t>=IFERROR(NF($E42,"CARDNAME"),"-")</t>
  </si>
  <si>
    <t>=IFERROR(NF($E42,"U_CUSTREF"),"-")</t>
  </si>
  <si>
    <t>=IFERROR(NF($E42,"U_PONO"),"-")</t>
  </si>
  <si>
    <t>=IFERROR(NF($E42,"U_PODate"),"-")</t>
  </si>
  <si>
    <t>=IFERROR(NF($E42,"DOCdate"),"-")</t>
  </si>
  <si>
    <t>=SUM(N42-V42)</t>
  </si>
  <si>
    <t>=IFERROR(NF($E42,"ITEMCODE"),"-")</t>
  </si>
  <si>
    <t>=IFERROR(NF($E42,"ITEMNAME"),"-")</t>
  </si>
  <si>
    <t>=IFERROR(NF($E42,"MEMO"),"-")</t>
  </si>
  <si>
    <t>=IFERROR(NF($E42,"QUANTITY"),"-")</t>
  </si>
  <si>
    <t>=IFERROR(AD42/AB42,0)</t>
  </si>
  <si>
    <t>=IFERROR(NF($E42,"LINETOTAL"),"-")</t>
  </si>
  <si>
    <t>=IFERROR(NF($E42,"U_BPurDisc"),"-")</t>
  </si>
  <si>
    <t>=IFERROR(NF($E42,"ADDRESS2"),"-")</t>
  </si>
  <si>
    <t>=IFERROR(NF($E42,"ItemCode"),"-")</t>
  </si>
  <si>
    <t>=IFERROR(NF($E42,"ItemName"),"-")</t>
  </si>
  <si>
    <t>=IFERROR(NF($E42,"U_SWSub"),"-")</t>
  </si>
  <si>
    <t>=IFERROR(NF($E42,"U_LicComDt"),"-")</t>
  </si>
  <si>
    <t>=IFERROR(NF($E42,"U_LicEndDt"),"-")</t>
  </si>
  <si>
    <t>=IFERROR(NF($E42,"Comments"),"-")</t>
  </si>
  <si>
    <t>=IF(K43="","Hide","Show")</t>
  </si>
  <si>
    <t>=MONTH(N43)</t>
  </si>
  <si>
    <t>=YEAR(N43)</t>
  </si>
  <si>
    <t>=IFERROR(NF($E43,"DOCNUM"),"-")</t>
  </si>
  <si>
    <t>=IFERROR(NF($E43,"DOCDATE"),"-")</t>
  </si>
  <si>
    <t>=IFERROR(NF($E43,"U_MSENR"),"-")</t>
  </si>
  <si>
    <t>=IFERROR(NF($E43,"U_MSPCN"),"-")</t>
  </si>
  <si>
    <t>=IFERROR(NF($E43,"CARDCODE"),"-")</t>
  </si>
  <si>
    <t>=IFERROR(NF($E43,"CARDNAME"),"-")</t>
  </si>
  <si>
    <t>=IFERROR(NF($E43,"U_CUSTREF"),"-")</t>
  </si>
  <si>
    <t>=IFERROR(NF($E43,"U_PONO"),"-")</t>
  </si>
  <si>
    <t>=IFERROR(NF($E43,"U_PODate"),"-")</t>
  </si>
  <si>
    <t>=IFERROR(NF($E43,"DOCdate"),"-")</t>
  </si>
  <si>
    <t>=SUM(N43-V43)</t>
  </si>
  <si>
    <t>=IFERROR(NF($E43,"ITEMCODE"),"-")</t>
  </si>
  <si>
    <t>=IFERROR(NF($E43,"ITEMNAME"),"-")</t>
  </si>
  <si>
    <t>=IFERROR(NF($E43,"MEMO"),"-")</t>
  </si>
  <si>
    <t>=IFERROR(NF($E43,"QUANTITY"),"-")</t>
  </si>
  <si>
    <t>=IFERROR(AD43/AB43,0)</t>
  </si>
  <si>
    <t>=IFERROR(NF($E43,"LINETOTAL"),"-")</t>
  </si>
  <si>
    <t>=IFERROR(NF($E43,"U_BPurDisc"),"-")</t>
  </si>
  <si>
    <t>=IFERROR(NF($E43,"ADDRESS2"),"-")</t>
  </si>
  <si>
    <t>=IFERROR(NF($E43,"ItemCode"),"-")</t>
  </si>
  <si>
    <t>=IFERROR(NF($E43,"ItemName"),"-")</t>
  </si>
  <si>
    <t>=IFERROR(NF($E43,"U_SWSub"),"-")</t>
  </si>
  <si>
    <t>=IFERROR(NF($E43,"U_LicComDt"),"-")</t>
  </si>
  <si>
    <t>=IFERROR(NF($E43,"U_LicEndDt"),"-")</t>
  </si>
  <si>
    <t>=IFERROR(NF($E43,"Comments"),"-")</t>
  </si>
  <si>
    <t>=IF(K44="","Hide","Show")</t>
  </si>
  <si>
    <t>=MONTH(N44)</t>
  </si>
  <si>
    <t>=YEAR(N44)</t>
  </si>
  <si>
    <t>=IFERROR(NF($E44,"DOCNUM"),"-")</t>
  </si>
  <si>
    <t>=IFERROR(NF($E44,"DOCDATE"),"-")</t>
  </si>
  <si>
    <t>=IFERROR(NF($E44,"U_MSENR"),"-")</t>
  </si>
  <si>
    <t>=IFERROR(NF($E44,"U_MSPCN"),"-")</t>
  </si>
  <si>
    <t>=IFERROR(NF($E44,"CARDCODE"),"-")</t>
  </si>
  <si>
    <t>=IFERROR(NF($E44,"CARDNAME"),"-")</t>
  </si>
  <si>
    <t>=IFERROR(NF($E44,"U_CUSTREF"),"-")</t>
  </si>
  <si>
    <t>=IFERROR(NF($E44,"U_PONO"),"-")</t>
  </si>
  <si>
    <t>=IFERROR(NF($E44,"U_PODate"),"-")</t>
  </si>
  <si>
    <t>=IFERROR(NF($E44,"DOCdate"),"-")</t>
  </si>
  <si>
    <t>=SUM(N44-V44)</t>
  </si>
  <si>
    <t>=IFERROR(NF($E44,"ITEMCODE"),"-")</t>
  </si>
  <si>
    <t>=IFERROR(NF($E44,"ITEMNAME"),"-")</t>
  </si>
  <si>
    <t>=IFERROR(NF($E44,"MEMO"),"-")</t>
  </si>
  <si>
    <t>=IFERROR(NF($E44,"QUANTITY"),"-")</t>
  </si>
  <si>
    <t>=IFERROR(AD44/AB44,0)</t>
  </si>
  <si>
    <t>=IFERROR(NF($E44,"LINETOTAL"),"-")</t>
  </si>
  <si>
    <t>=IFERROR(NF($E44,"U_BPurDisc"),"-")</t>
  </si>
  <si>
    <t>=IFERROR(NF($E44,"ADDRESS2"),"-")</t>
  </si>
  <si>
    <t>=IFERROR(NF($E44,"ItemCode"),"-")</t>
  </si>
  <si>
    <t>=IFERROR(NF($E44,"ItemName"),"-")</t>
  </si>
  <si>
    <t>=IFERROR(NF($E44,"U_SWSub"),"-")</t>
  </si>
  <si>
    <t>=IFERROR(NF($E44,"U_LicComDt"),"-")</t>
  </si>
  <si>
    <t>=IFERROR(NF($E44,"U_LicEndDt"),"-")</t>
  </si>
  <si>
    <t>=IFERROR(NF($E44,"Comments"),"-")</t>
  </si>
  <si>
    <t>=IF(K45="","Hide","Show")</t>
  </si>
  <si>
    <t>=MONTH(N45)</t>
  </si>
  <si>
    <t>=YEAR(N45)</t>
  </si>
  <si>
    <t>=IFERROR(NF($E45,"DOCNUM"),"-")</t>
  </si>
  <si>
    <t>=IFERROR(NF($E45,"DOCDATE"),"-")</t>
  </si>
  <si>
    <t>=IFERROR(NF($E45,"U_MSENR"),"-")</t>
  </si>
  <si>
    <t>=IFERROR(NF($E45,"U_MSPCN"),"-")</t>
  </si>
  <si>
    <t>=IFERROR(NF($E45,"CARDCODE"),"-")</t>
  </si>
  <si>
    <t>=IFERROR(NF($E45,"CARDNAME"),"-")</t>
  </si>
  <si>
    <t>=IFERROR(NF($E45,"U_CUSTREF"),"-")</t>
  </si>
  <si>
    <t>=IFERROR(NF($E45,"U_PONO"),"-")</t>
  </si>
  <si>
    <t>=IFERROR(NF($E45,"U_PODate"),"-")</t>
  </si>
  <si>
    <t>=IFERROR(NF($E45,"DOCdate"),"-")</t>
  </si>
  <si>
    <t>=SUM(N45-V45)</t>
  </si>
  <si>
    <t>=IFERROR(NF($E45,"ITEMCODE"),"-")</t>
  </si>
  <si>
    <t>=IFERROR(NF($E45,"ITEMNAME"),"-")</t>
  </si>
  <si>
    <t>=IFERROR(NF($E45,"MEMO"),"-")</t>
  </si>
  <si>
    <t>=IFERROR(NF($E45,"QUANTITY"),"-")</t>
  </si>
  <si>
    <t>=IFERROR(AD45/AB45,0)</t>
  </si>
  <si>
    <t>=IFERROR(NF($E45,"LINETOTAL"),"-")</t>
  </si>
  <si>
    <t>=IFERROR(NF($E45,"U_BPurDisc"),"-")</t>
  </si>
  <si>
    <t>=IFERROR(NF($E45,"ADDRESS2"),"-")</t>
  </si>
  <si>
    <t>=IFERROR(NF($E45,"ItemCode"),"-")</t>
  </si>
  <si>
    <t>=IFERROR(NF($E45,"ItemName"),"-")</t>
  </si>
  <si>
    <t>=IFERROR(NF($E45,"U_SWSub"),"-")</t>
  </si>
  <si>
    <t>=IFERROR(NF($E45,"U_LicComDt"),"-")</t>
  </si>
  <si>
    <t>=IFERROR(NF($E45,"U_LicEndDt"),"-")</t>
  </si>
  <si>
    <t>=IFERROR(NF($E45,"Comments"),"-")</t>
  </si>
  <si>
    <t>=IF(K46="","Hide","Show")</t>
  </si>
  <si>
    <t>=MONTH(N46)</t>
  </si>
  <si>
    <t>=YEAR(N46)</t>
  </si>
  <si>
    <t>=IFERROR(NF($E46,"DOCNUM"),"-")</t>
  </si>
  <si>
    <t>=IFERROR(NF($E46,"DOCDATE"),"-")</t>
  </si>
  <si>
    <t>=IFERROR(NF($E46,"U_MSENR"),"-")</t>
  </si>
  <si>
    <t>=IFERROR(NF($E46,"U_MSPCN"),"-")</t>
  </si>
  <si>
    <t>=IFERROR(NF($E46,"CARDCODE"),"-")</t>
  </si>
  <si>
    <t>=IFERROR(NF($E46,"CARDNAME"),"-")</t>
  </si>
  <si>
    <t>=IFERROR(NF($E46,"U_CUSTREF"),"-")</t>
  </si>
  <si>
    <t>=IFERROR(NF($E46,"U_PONO"),"-")</t>
  </si>
  <si>
    <t>=IFERROR(NF($E46,"U_PODate"),"-")</t>
  </si>
  <si>
    <t>=IFERROR(NF($E46,"DOCdate"),"-")</t>
  </si>
  <si>
    <t>=SUM(N46-V46)</t>
  </si>
  <si>
    <t>=IFERROR(NF($E46,"ITEMCODE"),"-")</t>
  </si>
  <si>
    <t>=IFERROR(NF($E46,"ITEMNAME"),"-")</t>
  </si>
  <si>
    <t>=IFERROR(NF($E46,"MEMO"),"-")</t>
  </si>
  <si>
    <t>=IFERROR(NF($E46,"QUANTITY"),"-")</t>
  </si>
  <si>
    <t>=IFERROR(AD46/AB46,0)</t>
  </si>
  <si>
    <t>=IFERROR(NF($E46,"LINETOTAL"),"-")</t>
  </si>
  <si>
    <t>=IFERROR(NF($E46,"U_BPurDisc"),"-")</t>
  </si>
  <si>
    <t>=IFERROR(NF($E46,"ADDRESS2"),"-")</t>
  </si>
  <si>
    <t>=IFERROR(NF($E46,"ItemCode"),"-")</t>
  </si>
  <si>
    <t>=IFERROR(NF($E46,"ItemName"),"-")</t>
  </si>
  <si>
    <t>=IFERROR(NF($E46,"U_SWSub"),"-")</t>
  </si>
  <si>
    <t>=IFERROR(NF($E46,"U_LicComDt"),"-")</t>
  </si>
  <si>
    <t>=IFERROR(NF($E46,"U_LicEndDt"),"-")</t>
  </si>
  <si>
    <t>=IFERROR(NF($E46,"Comments"),"-")</t>
  </si>
  <si>
    <t>=IF(K47="","Hide","Show")</t>
  </si>
  <si>
    <t>="""UICT"","""",""SQL="",""2=DOCNUM"",""33031395"",""14=CUSTREF"",""9023700029"",""14=U_CUSTREF"",""9023700029"",""15=DOCDATE"",""11/04/2023"",""15=TAXDATE"",""11/04/2023"",""14=CARDCODE"",""CI1209-SGD"",""14=CARDNAME"",""SINGHEALTH POLYCLINICS"",""14=ITEMCODE"",""MS359-07101GLP"",""14=ITEMNAME"""&amp;",""MS SQL CAL 2022 SLNG DEVICE CAL"",""10=QUANTITY"",""12.000000"",""14=U_PONO"",""942761"",""15=U_PODATE"",""07/04/2023"",""10=U_TLINTCOS"",""0.000000"",""2=SLPCODE"",""132"",""14=SLPNAME"",""E0001-CS"",""14=MEMO"",""WENDY KUM CHIOU SZE"",""14=CONTACTNAME"",""ACCOUNTS PAYABLE - FINANCE "&amp;"DEPARTMENT"",""10=LINETOTAL"",""2418.000000"",""14=U_ENR"","""",""14=U_MSENR"",""S7138270"",""14=U_MSPCN"",""868CE4DB"",""14=ADDRESS2"",""SINGHEALTH POLYCLINICS HQ_x000D_167 JALAN BUKIT MERAH, CONNECTION ONE,_x000D_TOWER 5, #15-10_x000D_SINGAPORE 150167_x000D_JESSICA ONG HWEE HOON(63507562)/MILDRED"&amp;" (63507554)"""</t>
  </si>
  <si>
    <t>=MONTH(N47)</t>
  </si>
  <si>
    <t>=YEAR(N47)</t>
  </si>
  <si>
    <t>=IFERROR(NF($E47,"DOCNUM"),"-")</t>
  </si>
  <si>
    <t>=IFERROR(NF($E47,"DOCDATE"),"-")</t>
  </si>
  <si>
    <t>=IFERROR(NF($E47,"U_MSENR"),"-")</t>
  </si>
  <si>
    <t>=IFERROR(NF($E47,"U_MSPCN"),"-")</t>
  </si>
  <si>
    <t>=IFERROR(NF($E47,"CARDCODE"),"-")</t>
  </si>
  <si>
    <t>=IFERROR(NF($E47,"CARDNAME"),"-")</t>
  </si>
  <si>
    <t>=IFERROR(NF($E47,"U_CUSTREF"),"-")</t>
  </si>
  <si>
    <t>=IFERROR(NF($E47,"U_PONO"),"-")</t>
  </si>
  <si>
    <t>=IFERROR(NF($E47,"U_PODate"),"-")</t>
  </si>
  <si>
    <t>=IFERROR(NF($E47,"DOCdate"),"-")</t>
  </si>
  <si>
    <t>=SUM(N47-V47)</t>
  </si>
  <si>
    <t>=IFERROR(NF($E47,"ITEMCODE"),"-")</t>
  </si>
  <si>
    <t>=IFERROR(NF($E47,"ITEMNAME"),"-")</t>
  </si>
  <si>
    <t>=IFERROR(NF($E47,"MEMO"),"-")</t>
  </si>
  <si>
    <t>=IFERROR(NF($E47,"QUANTITY"),"-")</t>
  </si>
  <si>
    <t>=IFERROR(AD47/AB47,0)</t>
  </si>
  <si>
    <t>=IFERROR(NF($E47,"LINETOTAL"),"-")</t>
  </si>
  <si>
    <t>=IFERROR(NF($E47,"U_BPurDisc"),"-")</t>
  </si>
  <si>
    <t>=IFERROR(NF($E47,"ADDRESS2"),"-")</t>
  </si>
  <si>
    <t>=IFERROR(NF($E47,"ItemCode"),"-")</t>
  </si>
  <si>
    <t>=IFERROR(NF($E47,"ItemName"),"-")</t>
  </si>
  <si>
    <t>=IFERROR(NF($E47,"U_SWSub"),"-")</t>
  </si>
  <si>
    <t>=IFERROR(NF($E47,"U_LicComDt"),"-")</t>
  </si>
  <si>
    <t>=IFERROR(NF($E47,"U_LicEndDt"),"-")</t>
  </si>
  <si>
    <t>=IFERROR(NF($E47,"Comments"),"-")</t>
  </si>
  <si>
    <t>=IF(K48="","Hide","Show")</t>
  </si>
  <si>
    <t>=MONTH(N48)</t>
  </si>
  <si>
    <t>=YEAR(N48)</t>
  </si>
  <si>
    <t>=IFERROR(NF($E48,"DOCNUM"),"-")</t>
  </si>
  <si>
    <t>=IFERROR(NF($E48,"DOCDATE"),"-")</t>
  </si>
  <si>
    <t>=IFERROR(NF($E48,"U_MSENR"),"-")</t>
  </si>
  <si>
    <t>=IFERROR(NF($E48,"U_MSPCN"),"-")</t>
  </si>
  <si>
    <t>=IFERROR(NF($E48,"CARDCODE"),"-")</t>
  </si>
  <si>
    <t>=IFERROR(NF($E48,"CARDNAME"),"-")</t>
  </si>
  <si>
    <t>=IFERROR(NF($E48,"U_CUSTREF"),"-")</t>
  </si>
  <si>
    <t>=IFERROR(NF($E48,"U_PONO"),"-")</t>
  </si>
  <si>
    <t>=IFERROR(NF($E48,"U_PODate"),"-")</t>
  </si>
  <si>
    <t>=IFERROR(NF($E48,"DOCdate"),"-")</t>
  </si>
  <si>
    <t>=SUM(N48-V48)</t>
  </si>
  <si>
    <t>=IFERROR(NF($E48,"ITEMCODE"),"-")</t>
  </si>
  <si>
    <t>=IFERROR(NF($E48,"ITEMNAME"),"-")</t>
  </si>
  <si>
    <t>=IFERROR(NF($E48,"MEMO"),"-")</t>
  </si>
  <si>
    <t>=IFERROR(NF($E48,"QUANTITY"),"-")</t>
  </si>
  <si>
    <t>=IFERROR(AD48/AB48,0)</t>
  </si>
  <si>
    <t>=IFERROR(NF($E48,"LINETOTAL"),"-")</t>
  </si>
  <si>
    <t>=IFERROR(NF($E48,"U_BPurDisc"),"-")</t>
  </si>
  <si>
    <t>=IFERROR(NF($E48,"ADDRESS2"),"-")</t>
  </si>
  <si>
    <t>=IFERROR(NF($E48,"ItemCode"),"-")</t>
  </si>
  <si>
    <t>=IFERROR(NF($E48,"ItemName"),"-")</t>
  </si>
  <si>
    <t>=IFERROR(NF($E48,"U_SWSub"),"-")</t>
  </si>
  <si>
    <t>=IFERROR(NF($E48,"U_LicComDt"),"-")</t>
  </si>
  <si>
    <t>=IFERROR(NF($E48,"U_LicEndDt"),"-")</t>
  </si>
  <si>
    <t>=IFERROR(NF($E48,"Comments"),"-")</t>
  </si>
  <si>
    <t>=IF(K49="","Hide","Show")</t>
  </si>
  <si>
    <t>=MONTH(N49)</t>
  </si>
  <si>
    <t>=YEAR(N49)</t>
  </si>
  <si>
    <t>=IFERROR(NF($E49,"DOCNUM"),"-")</t>
  </si>
  <si>
    <t>=IFERROR(NF($E49,"DOCDATE"),"-")</t>
  </si>
  <si>
    <t>=IFERROR(NF($E49,"U_MSENR"),"-")</t>
  </si>
  <si>
    <t>=IFERROR(NF($E49,"U_MSPCN"),"-")</t>
  </si>
  <si>
    <t>=IFERROR(NF($E49,"CARDCODE"),"-")</t>
  </si>
  <si>
    <t>=IFERROR(NF($E49,"CARDNAME"),"-")</t>
  </si>
  <si>
    <t>=IFERROR(NF($E49,"U_CUSTREF"),"-")</t>
  </si>
  <si>
    <t>=IFERROR(NF($E49,"U_PONO"),"-")</t>
  </si>
  <si>
    <t>=IFERROR(NF($E49,"U_PODate"),"-")</t>
  </si>
  <si>
    <t>=IFERROR(NF($E49,"DOCdate"),"-")</t>
  </si>
  <si>
    <t>=SUM(N49-V49)</t>
  </si>
  <si>
    <t>=IFERROR(NF($E49,"ITEMCODE"),"-")</t>
  </si>
  <si>
    <t>=IFERROR(NF($E49,"ITEMNAME"),"-")</t>
  </si>
  <si>
    <t>=IFERROR(NF($E49,"MEMO"),"-")</t>
  </si>
  <si>
    <t>=IFERROR(NF($E49,"QUANTITY"),"-")</t>
  </si>
  <si>
    <t>=IFERROR(AD49/AB49,0)</t>
  </si>
  <si>
    <t>=IFERROR(NF($E49,"LINETOTAL"),"-")</t>
  </si>
  <si>
    <t>=IFERROR(NF($E49,"U_BPurDisc"),"-")</t>
  </si>
  <si>
    <t>=IFERROR(NF($E49,"ADDRESS2"),"-")</t>
  </si>
  <si>
    <t>=IFERROR(NF($E49,"ItemCode"),"-")</t>
  </si>
  <si>
    <t>=IFERROR(NF($E49,"ItemName"),"-")</t>
  </si>
  <si>
    <t>=IFERROR(NF($E49,"U_SWSub"),"-")</t>
  </si>
  <si>
    <t>=IFERROR(NF($E49,"U_LicComDt"),"-")</t>
  </si>
  <si>
    <t>=IFERROR(NF($E49,"U_LicEndDt"),"-")</t>
  </si>
  <si>
    <t>=IFERROR(NF($E49,"Comments"),"-")</t>
  </si>
  <si>
    <t>=IF(K50="","Hide","Show")</t>
  </si>
  <si>
    <t>=MONTH(N50)</t>
  </si>
  <si>
    <t>=YEAR(N50)</t>
  </si>
  <si>
    <t>=IFERROR(NF($E50,"DOCNUM"),"-")</t>
  </si>
  <si>
    <t>=IFERROR(NF($E50,"DOCDATE"),"-")</t>
  </si>
  <si>
    <t>=IFERROR(NF($E50,"U_MSENR"),"-")</t>
  </si>
  <si>
    <t>=IFERROR(NF($E50,"U_MSPCN"),"-")</t>
  </si>
  <si>
    <t>=IFERROR(NF($E50,"CARDCODE"),"-")</t>
  </si>
  <si>
    <t>=IFERROR(NF($E50,"CARDNAME"),"-")</t>
  </si>
  <si>
    <t>=IFERROR(NF($E50,"U_CUSTREF"),"-")</t>
  </si>
  <si>
    <t>=IFERROR(NF($E50,"U_PONO"),"-")</t>
  </si>
  <si>
    <t>=IFERROR(NF($E50,"U_PODate"),"-")</t>
  </si>
  <si>
    <t>=IFERROR(NF($E50,"DOCdate"),"-")</t>
  </si>
  <si>
    <t>=SUM(N50-V50)</t>
  </si>
  <si>
    <t>=IFERROR(NF($E50,"ITEMCODE"),"-")</t>
  </si>
  <si>
    <t>=IFERROR(NF($E50,"ITEMNAME"),"-")</t>
  </si>
  <si>
    <t>=IFERROR(NF($E50,"MEMO"),"-")</t>
  </si>
  <si>
    <t>=IFERROR(NF($E50,"QUANTITY"),"-")</t>
  </si>
  <si>
    <t>=IFERROR(AD50/AB50,0)</t>
  </si>
  <si>
    <t>=IFERROR(NF($E50,"LINETOTAL"),"-")</t>
  </si>
  <si>
    <t>=IFERROR(NF($E50,"U_BPurDisc"),"-")</t>
  </si>
  <si>
    <t>=IFERROR(NF($E50,"ADDRESS2"),"-")</t>
  </si>
  <si>
    <t>=IFERROR(NF($E50,"ItemCode"),"-")</t>
  </si>
  <si>
    <t>=IFERROR(NF($E50,"ItemName"),"-")</t>
  </si>
  <si>
    <t>=IFERROR(NF($E50,"U_SWSub"),"-")</t>
  </si>
  <si>
    <t>=IFERROR(NF($E50,"U_LicComDt"),"-")</t>
  </si>
  <si>
    <t>=IFERROR(NF($E50,"U_LicEndDt"),"-")</t>
  </si>
  <si>
    <t>=IFERROR(NF($E50,"Comments"),"-")</t>
  </si>
  <si>
    <t>=IF(K51="","Hide","Show")</t>
  </si>
  <si>
    <t>=MONTH(N51)</t>
  </si>
  <si>
    <t>=YEAR(N51)</t>
  </si>
  <si>
    <t>=IFERROR(NF($E51,"DOCNUM"),"-")</t>
  </si>
  <si>
    <t>=IFERROR(NF($E51,"DOCDATE"),"-")</t>
  </si>
  <si>
    <t>=IFERROR(NF($E51,"U_MSENR"),"-")</t>
  </si>
  <si>
    <t>=IFERROR(NF($E51,"U_MSPCN"),"-")</t>
  </si>
  <si>
    <t>=IFERROR(NF($E51,"CARDCODE"),"-")</t>
  </si>
  <si>
    <t>=IFERROR(NF($E51,"CARDNAME"),"-")</t>
  </si>
  <si>
    <t>=IFERROR(NF($E51,"U_CUSTREF"),"-")</t>
  </si>
  <si>
    <t>=IFERROR(NF($E51,"U_PONO"),"-")</t>
  </si>
  <si>
    <t>=IFERROR(NF($E51,"U_PODate"),"-")</t>
  </si>
  <si>
    <t>=IFERROR(NF($E51,"DOCdate"),"-")</t>
  </si>
  <si>
    <t>=SUM(N51-V51)</t>
  </si>
  <si>
    <t>=IFERROR(NF($E51,"ITEMCODE"),"-")</t>
  </si>
  <si>
    <t>=IFERROR(NF($E51,"ITEMNAME"),"-")</t>
  </si>
  <si>
    <t>=IFERROR(NF($E51,"MEMO"),"-")</t>
  </si>
  <si>
    <t>=IFERROR(NF($E51,"QUANTITY"),"-")</t>
  </si>
  <si>
    <t>=IFERROR(AD51/AB51,0)</t>
  </si>
  <si>
    <t>=IFERROR(NF($E51,"LINETOTAL"),"-")</t>
  </si>
  <si>
    <t>=IFERROR(NF($E51,"U_BPurDisc"),"-")</t>
  </si>
  <si>
    <t>=IFERROR(NF($E51,"ADDRESS2"),"-")</t>
  </si>
  <si>
    <t>=IFERROR(NF($E51,"ItemCode"),"-")</t>
  </si>
  <si>
    <t>=IFERROR(NF($E51,"ItemName"),"-")</t>
  </si>
  <si>
    <t>=IFERROR(NF($E51,"U_SWSub"),"-")</t>
  </si>
  <si>
    <t>=IFERROR(NF($E51,"U_LicComDt"),"-")</t>
  </si>
  <si>
    <t>=IFERROR(NF($E51,"U_LicEndDt"),"-")</t>
  </si>
  <si>
    <t>=IFERROR(NF($E51,"Comments"),"-")</t>
  </si>
  <si>
    <t>=IF(K52="","Hide","Show")</t>
  </si>
  <si>
    <t>=MONTH(N52)</t>
  </si>
  <si>
    <t>=YEAR(N52)</t>
  </si>
  <si>
    <t>=IFERROR(NF($E52,"DOCNUM"),"-")</t>
  </si>
  <si>
    <t>=IFERROR(NF($E52,"DOCDATE"),"-")</t>
  </si>
  <si>
    <t>=IFERROR(NF($E52,"U_MSENR"),"-")</t>
  </si>
  <si>
    <t>=IFERROR(NF($E52,"U_MSPCN"),"-")</t>
  </si>
  <si>
    <t>=IFERROR(NF($E52,"CARDCODE"),"-")</t>
  </si>
  <si>
    <t>=IFERROR(NF($E52,"CARDNAME"),"-")</t>
  </si>
  <si>
    <t>=IFERROR(NF($E52,"U_CUSTREF"),"-")</t>
  </si>
  <si>
    <t>=IFERROR(NF($E52,"U_PONO"),"-")</t>
  </si>
  <si>
    <t>=IFERROR(NF($E52,"U_PODate"),"-")</t>
  </si>
  <si>
    <t>=IFERROR(NF($E52,"DOCdate"),"-")</t>
  </si>
  <si>
    <t>=SUM(N52-V52)</t>
  </si>
  <si>
    <t>=IFERROR(NF($E52,"ITEMCODE"),"-")</t>
  </si>
  <si>
    <t>=IFERROR(NF($E52,"ITEMNAME"),"-")</t>
  </si>
  <si>
    <t>=IFERROR(NF($E52,"MEMO"),"-")</t>
  </si>
  <si>
    <t>=IFERROR(NF($E52,"QUANTITY"),"-")</t>
  </si>
  <si>
    <t>=IFERROR(AD52/AB52,0)</t>
  </si>
  <si>
    <t>=IFERROR(NF($E52,"LINETOTAL"),"-")</t>
  </si>
  <si>
    <t>=IFERROR(NF($E52,"U_BPurDisc"),"-")</t>
  </si>
  <si>
    <t>=IFERROR(NF($E52,"ADDRESS2"),"-")</t>
  </si>
  <si>
    <t>=IFERROR(NF($E52,"ItemCode"),"-")</t>
  </si>
  <si>
    <t>=IFERROR(NF($E52,"ItemName"),"-")</t>
  </si>
  <si>
    <t>=IFERROR(NF($E52,"U_SWSub"),"-")</t>
  </si>
  <si>
    <t>=IFERROR(NF($E52,"U_LicComDt"),"-")</t>
  </si>
  <si>
    <t>=IFERROR(NF($E52,"U_LicEndDt"),"-")</t>
  </si>
  <si>
    <t>=IFERROR(NF($E52,"Comments"),"-")</t>
  </si>
  <si>
    <t>=IF(K53="","Hide","Show")</t>
  </si>
  <si>
    <t>=MONTH(N53)</t>
  </si>
  <si>
    <t>=YEAR(N53)</t>
  </si>
  <si>
    <t>=IFERROR(NF($E53,"DOCNUM"),"-")</t>
  </si>
  <si>
    <t>=IFERROR(NF($E53,"DOCDATE"),"-")</t>
  </si>
  <si>
    <t>=IFERROR(NF($E53,"U_MSENR"),"-")</t>
  </si>
  <si>
    <t>=IFERROR(NF($E53,"U_MSPCN"),"-")</t>
  </si>
  <si>
    <t>=IFERROR(NF($E53,"CARDCODE"),"-")</t>
  </si>
  <si>
    <t>=IFERROR(NF($E53,"CARDNAME"),"-")</t>
  </si>
  <si>
    <t>=IFERROR(NF($E53,"U_CUSTREF"),"-")</t>
  </si>
  <si>
    <t>=IFERROR(NF($E53,"U_PONO"),"-")</t>
  </si>
  <si>
    <t>=IFERROR(NF($E53,"U_PODate"),"-")</t>
  </si>
  <si>
    <t>=IFERROR(NF($E53,"DOCdate"),"-")</t>
  </si>
  <si>
    <t>=SUM(N53-V53)</t>
  </si>
  <si>
    <t>=IFERROR(NF($E53,"ITEMCODE"),"-")</t>
  </si>
  <si>
    <t>=IFERROR(NF($E53,"ITEMNAME"),"-")</t>
  </si>
  <si>
    <t>=IFERROR(NF($E53,"MEMO"),"-")</t>
  </si>
  <si>
    <t>=IFERROR(NF($E53,"QUANTITY"),"-")</t>
  </si>
  <si>
    <t>=IFERROR(AD53/AB53,0)</t>
  </si>
  <si>
    <t>=IFERROR(NF($E53,"LINETOTAL"),"-")</t>
  </si>
  <si>
    <t>=IFERROR(NF($E53,"U_BPurDisc"),"-")</t>
  </si>
  <si>
    <t>=IFERROR(NF($E53,"ADDRESS2"),"-")</t>
  </si>
  <si>
    <t>=IFERROR(NF($E53,"ItemCode"),"-")</t>
  </si>
  <si>
    <t>=IFERROR(NF($E53,"ItemName"),"-")</t>
  </si>
  <si>
    <t>=IFERROR(NF($E53,"U_SWSub"),"-")</t>
  </si>
  <si>
    <t>=IFERROR(NF($E53,"U_LicComDt"),"-")</t>
  </si>
  <si>
    <t>=IFERROR(NF($E53,"U_LicEndDt"),"-")</t>
  </si>
  <si>
    <t>=IFERROR(NF($E53,"Comments"),"-")</t>
  </si>
  <si>
    <t>=IF(K54="","Hide","Show")</t>
  </si>
  <si>
    <t>=MONTH(N54)</t>
  </si>
  <si>
    <t>=YEAR(N54)</t>
  </si>
  <si>
    <t>=IFERROR(NF($E54,"DOCNUM"),"-")</t>
  </si>
  <si>
    <t>=IFERROR(NF($E54,"DOCDATE"),"-")</t>
  </si>
  <si>
    <t>=IFERROR(NF($E54,"U_MSENR"),"-")</t>
  </si>
  <si>
    <t>=IFERROR(NF($E54,"U_MSPCN"),"-")</t>
  </si>
  <si>
    <t>=IFERROR(NF($E54,"CARDCODE"),"-")</t>
  </si>
  <si>
    <t>=IFERROR(NF($E54,"CARDNAME"),"-")</t>
  </si>
  <si>
    <t>=IFERROR(NF($E54,"U_CUSTREF"),"-")</t>
  </si>
  <si>
    <t>=IFERROR(NF($E54,"U_PONO"),"-")</t>
  </si>
  <si>
    <t>=IFERROR(NF($E54,"U_PODate"),"-")</t>
  </si>
  <si>
    <t>=IFERROR(NF($E54,"DOCdate"),"-")</t>
  </si>
  <si>
    <t>=SUM(N54-V54)</t>
  </si>
  <si>
    <t>=IFERROR(NF($E54,"ITEMCODE"),"-")</t>
  </si>
  <si>
    <t>=IFERROR(NF($E54,"ITEMNAME"),"-")</t>
  </si>
  <si>
    <t>=IFERROR(NF($E54,"MEMO"),"-")</t>
  </si>
  <si>
    <t>=IFERROR(NF($E54,"QUANTITY"),"-")</t>
  </si>
  <si>
    <t>=IFERROR(AD54/AB54,0)</t>
  </si>
  <si>
    <t>=IFERROR(NF($E54,"LINETOTAL"),"-")</t>
  </si>
  <si>
    <t>=IFERROR(NF($E54,"U_BPurDisc"),"-")</t>
  </si>
  <si>
    <t>=IFERROR(NF($E54,"ADDRESS2"),"-")</t>
  </si>
  <si>
    <t>=IFERROR(NF($E54,"ItemCode"),"-")</t>
  </si>
  <si>
    <t>=IFERROR(NF($E54,"ItemName"),"-")</t>
  </si>
  <si>
    <t>=IFERROR(NF($E54,"U_SWSub"),"-")</t>
  </si>
  <si>
    <t>=IFERROR(NF($E54,"U_LicComDt"),"-")</t>
  </si>
  <si>
    <t>=IFERROR(NF($E54,"U_LicEndDt"),"-")</t>
  </si>
  <si>
    <t>=IFERROR(NF($E54,"Comments"),"-")</t>
  </si>
  <si>
    <t>=IF(K55="","Hide","Show")</t>
  </si>
  <si>
    <t>=MONTH(N55)</t>
  </si>
  <si>
    <t>=YEAR(N55)</t>
  </si>
  <si>
    <t>=IFERROR(NF($E55,"DOCNUM"),"-")</t>
  </si>
  <si>
    <t>=IFERROR(NF($E55,"DOCDATE"),"-")</t>
  </si>
  <si>
    <t>=IFERROR(NF($E55,"U_MSENR"),"-")</t>
  </si>
  <si>
    <t>=IFERROR(NF($E55,"U_MSPCN"),"-")</t>
  </si>
  <si>
    <t>=IFERROR(NF($E55,"CARDCODE"),"-")</t>
  </si>
  <si>
    <t>=IFERROR(NF($E55,"CARDNAME"),"-")</t>
  </si>
  <si>
    <t>=IFERROR(NF($E55,"U_CUSTREF"),"-")</t>
  </si>
  <si>
    <t>=IFERROR(NF($E55,"U_PONO"),"-")</t>
  </si>
  <si>
    <t>=IFERROR(NF($E55,"U_PODate"),"-")</t>
  </si>
  <si>
    <t>=IFERROR(NF($E55,"DOCdate"),"-")</t>
  </si>
  <si>
    <t>=SUM(N55-V55)</t>
  </si>
  <si>
    <t>=IFERROR(NF($E55,"ITEMCODE"),"-")</t>
  </si>
  <si>
    <t>=IFERROR(NF($E55,"ITEMNAME"),"-")</t>
  </si>
  <si>
    <t>=IFERROR(NF($E55,"MEMO"),"-")</t>
  </si>
  <si>
    <t>=IFERROR(NF($E55,"QUANTITY"),"-")</t>
  </si>
  <si>
    <t>=IFERROR(AD55/AB55,0)</t>
  </si>
  <si>
    <t>=IFERROR(NF($E55,"LINETOTAL"),"-")</t>
  </si>
  <si>
    <t>=IFERROR(NF($E55,"U_BPurDisc"),"-")</t>
  </si>
  <si>
    <t>=IFERROR(NF($E55,"ADDRESS2"),"-")</t>
  </si>
  <si>
    <t>=IFERROR(NF($E55,"ItemCode"),"-")</t>
  </si>
  <si>
    <t>=IFERROR(NF($E55,"ItemName"),"-")</t>
  </si>
  <si>
    <t>=IFERROR(NF($E55,"U_SWSub"),"-")</t>
  </si>
  <si>
    <t>=IFERROR(NF($E55,"U_LicComDt"),"-")</t>
  </si>
  <si>
    <t>=IFERROR(NF($E55,"U_LicEndDt"),"-")</t>
  </si>
  <si>
    <t>=IFERROR(NF($E55,"Comments"),"-")</t>
  </si>
  <si>
    <t>=IF(K56="","Hide","Show")</t>
  </si>
  <si>
    <t>=MONTH(N56)</t>
  </si>
  <si>
    <t>=YEAR(N56)</t>
  </si>
  <si>
    <t>=IFERROR(NF($E56,"DOCNUM"),"-")</t>
  </si>
  <si>
    <t>=IFERROR(NF($E56,"DOCDATE"),"-")</t>
  </si>
  <si>
    <t>=IFERROR(NF($E56,"U_MSENR"),"-")</t>
  </si>
  <si>
    <t>=IFERROR(NF($E56,"U_MSPCN"),"-")</t>
  </si>
  <si>
    <t>=IFERROR(NF($E56,"CARDCODE"),"-")</t>
  </si>
  <si>
    <t>=IFERROR(NF($E56,"CARDNAME"),"-")</t>
  </si>
  <si>
    <t>=IFERROR(NF($E56,"U_CUSTREF"),"-")</t>
  </si>
  <si>
    <t>=IFERROR(NF($E56,"U_PONO"),"-")</t>
  </si>
  <si>
    <t>=IFERROR(NF($E56,"U_PODate"),"-")</t>
  </si>
  <si>
    <t>=IFERROR(NF($E56,"DOCdate"),"-")</t>
  </si>
  <si>
    <t>=SUM(N56-V56)</t>
  </si>
  <si>
    <t>=IFERROR(NF($E56,"ITEMCODE"),"-")</t>
  </si>
  <si>
    <t>=IFERROR(NF($E56,"ITEMNAME"),"-")</t>
  </si>
  <si>
    <t>=IFERROR(NF($E56,"MEMO"),"-")</t>
  </si>
  <si>
    <t>=IFERROR(NF($E56,"QUANTITY"),"-")</t>
  </si>
  <si>
    <t>=IFERROR(AD56/AB56,0)</t>
  </si>
  <si>
    <t>=IFERROR(NF($E56,"LINETOTAL"),"-")</t>
  </si>
  <si>
    <t>=IFERROR(NF($E56,"U_BPurDisc"),"-")</t>
  </si>
  <si>
    <t>=IFERROR(NF($E56,"ADDRESS2"),"-")</t>
  </si>
  <si>
    <t>=IFERROR(NF($E56,"ItemCode"),"-")</t>
  </si>
  <si>
    <t>=IFERROR(NF($E56,"ItemName"),"-")</t>
  </si>
  <si>
    <t>=IFERROR(NF($E56,"U_SWSub"),"-")</t>
  </si>
  <si>
    <t>=IFERROR(NF($E56,"U_LicComDt"),"-")</t>
  </si>
  <si>
    <t>=IFERROR(NF($E56,"U_LicEndDt"),"-")</t>
  </si>
  <si>
    <t>=IFERROR(NF($E56,"Comments"),"-")</t>
  </si>
  <si>
    <t>=IF(K57="","Hide","Show")</t>
  </si>
  <si>
    <t>="""UICT"","""",""SQL="",""2=DOCNUM"",""33031429"",""14=CUSTREF"",""2823400516"",""14=U_CUSTREF"",""2823400516"",""15=DOCDATE"",""17/04/2023"",""15=TAXDATE"",""17/04/2023"",""14=CARDCODE"",""CS0507-SGD"",""14=CARDNAME"",""SENGKANG GENERAL HOSPITAL PTE. LTD."",""14=ITEMCODE"",""MS359-07102GLP"","&amp;"""14=ITEMNAME"",""MS SQL CAL 2022 SLNG USER CAL"",""10=QUANTITY"",""10.000000"",""14=U_PONO"",""942889"",""15=U_PODATE"",""17/04/2023"",""10=U_TLINTCOS"",""0.000000"",""2=SLPCODE"",""132"",""14=SLPNAME"",""E0001-CS"",""14=MEMO"",""WENDY KUM CHIOU SZE"",""14=CONTACTNAME"",""FINANCE DEPARTME"&amp;"NT"",""10=LINETOTAL"",""2090.400000"",""14=U_ENR"","""",""14=U_MSENR"",""S7138270"",""14=U_MSPCN"",""BD18AB21"",""14=ADDRESS2"",""MOHAMAD ISKANDAR_x000D_SENGKANG GENERAL HOSPITAL 110 SENGKANG EAST WAY  SINGAPORE 544886_x000D_MOHAMAD ISKANDAR_x000D_TEL: 9367 1165_x000D_FAX: _x000D_EMAIL: mohamad.iskandar."&amp;"mdyasin@ihis.com.sg"""</t>
  </si>
  <si>
    <t>=MONTH(N57)</t>
  </si>
  <si>
    <t>=YEAR(N57)</t>
  </si>
  <si>
    <t>=IFERROR(NF($E57,"DOCNUM"),"-")</t>
  </si>
  <si>
    <t>=IFERROR(NF($E57,"DOCDATE"),"-")</t>
  </si>
  <si>
    <t>=IFERROR(NF($E57,"U_MSENR"),"-")</t>
  </si>
  <si>
    <t>=IFERROR(NF($E57,"U_MSPCN"),"-")</t>
  </si>
  <si>
    <t>=IFERROR(NF($E57,"CARDCODE"),"-")</t>
  </si>
  <si>
    <t>=IFERROR(NF($E57,"CARDNAME"),"-")</t>
  </si>
  <si>
    <t>=IFERROR(NF($E57,"U_CUSTREF"),"-")</t>
  </si>
  <si>
    <t>=IFERROR(NF($E57,"U_PONO"),"-")</t>
  </si>
  <si>
    <t>=IFERROR(NF($E57,"U_PODate"),"-")</t>
  </si>
  <si>
    <t>=IFERROR(NF($E57,"DOCdate"),"-")</t>
  </si>
  <si>
    <t>=SUM(N57-V57)</t>
  </si>
  <si>
    <t>=IFERROR(NF($E57,"ITEMCODE"),"-")</t>
  </si>
  <si>
    <t>=IFERROR(NF($E57,"ITEMNAME"),"-")</t>
  </si>
  <si>
    <t>=IFERROR(NF($E57,"MEMO"),"-")</t>
  </si>
  <si>
    <t>=IFERROR(NF($E57,"QUANTITY"),"-")</t>
  </si>
  <si>
    <t>=IFERROR(AD57/AB57,0)</t>
  </si>
  <si>
    <t>=IFERROR(NF($E57,"LINETOTAL"),"-")</t>
  </si>
  <si>
    <t>=IFERROR(NF($E57,"U_BPurDisc"),"-")</t>
  </si>
  <si>
    <t>=IFERROR(NF($E57,"ADDRESS2"),"-")</t>
  </si>
  <si>
    <t>=IFERROR(NF($E57,"ItemCode"),"-")</t>
  </si>
  <si>
    <t>=IFERROR(NF($E57,"ItemName"),"-")</t>
  </si>
  <si>
    <t>=IFERROR(NF($E57,"U_SWSub"),"-")</t>
  </si>
  <si>
    <t>=IFERROR(NF($E57,"U_LicComDt"),"-")</t>
  </si>
  <si>
    <t>=IFERROR(NF($E57,"U_LicEndDt"),"-")</t>
  </si>
  <si>
    <t>=IFERROR(NF($E57,"Comments"),"-")</t>
  </si>
  <si>
    <t>=IF(K58="","Hide","Show")</t>
  </si>
  <si>
    <t>="""UICT"","""",""SQL="",""2=DOCNUM"",""33031429"",""14=CUSTREF"",""2823400516"",""14=U_CUSTREF"",""2823400516"",""15=DOCDATE"",""17/04/2023"",""15=TAXDATE"",""17/04/2023"",""14=CARDCODE"",""CS0507-SGD"",""14=CARDNAME"",""SENGKANG GENERAL HOSPITAL PTE. LTD."",""14=ITEMCODE"",""MS228-11680GLP"","&amp;"""14=ITEMNAME"",""MS SQL SERVER STANDARD 2022 SLNG"",""10=QUANTITY"",""2.000000"",""14=U_PONO"",""942889"",""15=U_PODATE"",""17/04/2023"",""10=U_TLINTCOS"",""0.000000"",""2=SLPCODE"",""132"",""14=SLPNAME"",""E0001-CS"",""14=MEMO"",""WENDY KUM CHIOU SZE"",""14=CONTACTNAME"",""FINANCE DEPART"&amp;"MENT"",""10=LINETOTAL"",""1800.740000"",""14=U_ENR"","""",""14=U_MSENR"",""S7138270"",""14=U_MSPCN"",""BD18AB21"",""14=ADDRESS2"",""MOHAMAD ISKANDAR_x000D_SENGKANG GENERAL HOSPITAL 110 SENGKANG EAST WAY  SINGAPORE 544886_x000D_MOHAMAD ISKANDAR_x000D_TEL: 9367 1165_x000D_FAX: _x000D_EMAIL: mohamad.iskanda"&amp;"r.mdyasin@ihis.com.sg"""</t>
  </si>
  <si>
    <t>=MONTH(N58)</t>
  </si>
  <si>
    <t>=YEAR(N58)</t>
  </si>
  <si>
    <t>=IFERROR(NF($E58,"DOCNUM"),"-")</t>
  </si>
  <si>
    <t>=IFERROR(NF($E58,"DOCDATE"),"-")</t>
  </si>
  <si>
    <t>=IFERROR(NF($E58,"U_MSENR"),"-")</t>
  </si>
  <si>
    <t>=IFERROR(NF($E58,"U_MSPCN"),"-")</t>
  </si>
  <si>
    <t>=IFERROR(NF($E58,"CARDCODE"),"-")</t>
  </si>
  <si>
    <t>=IFERROR(NF($E58,"CARDNAME"),"-")</t>
  </si>
  <si>
    <t>=IFERROR(NF($E58,"U_CUSTREF"),"-")</t>
  </si>
  <si>
    <t>=IFERROR(NF($E58,"U_PONO"),"-")</t>
  </si>
  <si>
    <t>=IFERROR(NF($E58,"U_PODate"),"-")</t>
  </si>
  <si>
    <t>=IFERROR(NF($E58,"DOCdate"),"-")</t>
  </si>
  <si>
    <t>=SUM(N58-V58)</t>
  </si>
  <si>
    <t>=IFERROR(NF($E58,"ITEMCODE"),"-")</t>
  </si>
  <si>
    <t>=IFERROR(NF($E58,"ITEMNAME"),"-")</t>
  </si>
  <si>
    <t>=IFERROR(NF($E58,"MEMO"),"-")</t>
  </si>
  <si>
    <t>=IFERROR(NF($E58,"QUANTITY"),"-")</t>
  </si>
  <si>
    <t>=IFERROR(AD58/AB58,0)</t>
  </si>
  <si>
    <t>=IFERROR(NF($E58,"LINETOTAL"),"-")</t>
  </si>
  <si>
    <t>=IFERROR(NF($E58,"U_BPurDisc"),"-")</t>
  </si>
  <si>
    <t>=IFERROR(NF($E58,"ADDRESS2"),"-")</t>
  </si>
  <si>
    <t>=IFERROR(NF($E58,"ItemCode"),"-")</t>
  </si>
  <si>
    <t>=IFERROR(NF($E58,"ItemName"),"-")</t>
  </si>
  <si>
    <t>=IFERROR(NF($E58,"U_SWSub"),"-")</t>
  </si>
  <si>
    <t>=IFERROR(NF($E58,"U_LicComDt"),"-")</t>
  </si>
  <si>
    <t>=IFERROR(NF($E58,"U_LicEndDt"),"-")</t>
  </si>
  <si>
    <t>=IFERROR(NF($E58,"Comments"),"-")</t>
  </si>
  <si>
    <t>=IF(K59="","Hide","Show")</t>
  </si>
  <si>
    <t>="""UICT"","""",""SQL="",""2=DOCNUM"",""33031435"",""14=CUSTREF"",""6723000459"",""14=U_CUSTREF"",""6723000459"",""15=DOCDATE"",""18/04/2023"",""15=TAXDATE"",""18/04/2023"",""14=CARDCODE"",""CI1256-SGD"",""14=CARDNAME"",""SINGAPORE HEALTH SERVICES PTE LTD"",""14=ITEMCODE"",""MS7NQ-00300GLP"",""1"&amp;"4=ITEMNAME"",""MS SQLSVRSTDCORE SNGL LICSAPK MVL 2LIC CORELIC"",""10=QUANTITY"",""2.000000"",""14=U_PONO"",""942892"",""15=U_PODATE"",""17/04/2023"",""10=U_TLINTCOS"",""0.000000"",""2=SLPCODE"",""132"",""14=SLPNAME"",""E0001-CS"",""14=MEMO"",""WENDY KUM CHIOU SZE"",""14=CONTACTNAME"",""FI"&amp;"NANCE DEPARTMENT"",""10=LINETOTAL"",""11397.660000"",""14=U_ENR"","""",""14=U_MSENR"",""S7138270"",""14=U_MSPCN"",""83288253"",""14=ADDRESS2"",""KELVIN SEOW CHUAN KENG_x000D_SINGAPORE HEALTH SERVICES PTE LTD 168 JALAN BUKIT MERAH, SURBANA ONE #16-01 SINGAPORE 150168_x000D_KELVIN SEOW CH"&amp;"UAN KENG(91187479)/VIVIAN CHUA HWEE KIAN_x000D_TEL: _x000D_FAX: _x000D_EMAIL: kelvin.seow@ihis.com.sg"""</t>
  </si>
  <si>
    <t>=MONTH(N59)</t>
  </si>
  <si>
    <t>=YEAR(N59)</t>
  </si>
  <si>
    <t>=IFERROR(NF($E59,"DOCNUM"),"-")</t>
  </si>
  <si>
    <t>=IFERROR(NF($E59,"DOCDATE"),"-")</t>
  </si>
  <si>
    <t>=IFERROR(NF($E59,"U_MSENR"),"-")</t>
  </si>
  <si>
    <t>=IFERROR(NF($E59,"U_MSPCN"),"-")</t>
  </si>
  <si>
    <t>=IFERROR(NF($E59,"CARDCODE"),"-")</t>
  </si>
  <si>
    <t>=IFERROR(NF($E59,"CARDNAME"),"-")</t>
  </si>
  <si>
    <t>=IFERROR(NF($E59,"U_CUSTREF"),"-")</t>
  </si>
  <si>
    <t>=IFERROR(NF($E59,"U_PONO"),"-")</t>
  </si>
  <si>
    <t>=IFERROR(NF($E59,"U_PODate"),"-")</t>
  </si>
  <si>
    <t>=IFERROR(NF($E59,"DOCdate"),"-")</t>
  </si>
  <si>
    <t>=SUM(N59-V59)</t>
  </si>
  <si>
    <t>=IFERROR(NF($E59,"ITEMCODE"),"-")</t>
  </si>
  <si>
    <t>=IFERROR(NF($E59,"ITEMNAME"),"-")</t>
  </si>
  <si>
    <t>=IFERROR(NF($E59,"MEMO"),"-")</t>
  </si>
  <si>
    <t>=IFERROR(NF($E59,"QUANTITY"),"-")</t>
  </si>
  <si>
    <t>=IFERROR(AD59/AB59,0)</t>
  </si>
  <si>
    <t>=IFERROR(NF($E59,"LINETOTAL"),"-")</t>
  </si>
  <si>
    <t>=IFERROR(NF($E59,"U_BPurDisc"),"-")</t>
  </si>
  <si>
    <t>=IFERROR(NF($E59,"ADDRESS2"),"-")</t>
  </si>
  <si>
    <t>=IFERROR(NF($E59,"ItemCode"),"-")</t>
  </si>
  <si>
    <t>=IFERROR(NF($E59,"ItemName"),"-")</t>
  </si>
  <si>
    <t>=IFERROR(NF($E59,"U_SWSub"),"-")</t>
  </si>
  <si>
    <t>=IFERROR(NF($E59,"U_LicComDt"),"-")</t>
  </si>
  <si>
    <t>=IFERROR(NF($E59,"U_LicEndDt"),"-")</t>
  </si>
  <si>
    <t>=IFERROR(NF($E59,"Comments"),"-")</t>
  </si>
  <si>
    <t>=IF(K60="","Hide","Show")</t>
  </si>
  <si>
    <t>="""UICT"","""",""SQL="",""2=DOCNUM"",""33031435"",""14=CUSTREF"",""6723000459"",""14=U_CUSTREF"",""6723000459"",""15=DOCDATE"",""18/04/2023"",""15=TAXDATE"",""18/04/2023"",""14=CARDCODE"",""CI1256-SGD"",""14=CARDNAME"",""SINGAPORE HEALTH SERVICES PTE LTD"",""14=ITEMCODE"",""MS7JQ-00353GLP"",""1"&amp;"4=ITEMNAME"",""MS SQLSVRENTCORE SNGL LICSAPK MVL 2LIC CORELIC"",""10=QUANTITY"",""4.000000"",""14=U_PONO"",""942892"",""15=U_PODATE"",""17/04/2023"",""10=U_TLINTCOS"",""0.000000"",""2=SLPCODE"",""132"",""14=SLPNAME"",""E0001-CS"",""14=MEMO"",""WENDY KUM CHIOU SZE"",""14=CONTACTNAME"",""FI"&amp;"NANCE DEPARTMENT"",""10=LINETOTAL"",""87504.240000"",""14=U_ENR"","""",""14=U_MSENR"",""S7138270"",""14=U_MSPCN"",""83288253"",""14=ADDRESS2"",""KELVIN SEOW CHUAN KENG_x000D_SINGAPORE HEALTH SERVICES PTE LTD 168 JALAN BUKIT MERAH, SURBANA ONE #16-01 SINGAPORE 150168_x000D_KELVIN SEOW CH"&amp;"UAN KENG(91187479)/VIVIAN CHUA HWEE KIAN_x000D_TEL: _x000D_FAX: _x000D_EMAIL: kelvin.seow@ihis.com.sg"""</t>
  </si>
  <si>
    <t>=MONTH(N60)</t>
  </si>
  <si>
    <t>=YEAR(N60)</t>
  </si>
  <si>
    <t>=IFERROR(NF($E60,"DOCNUM"),"-")</t>
  </si>
  <si>
    <t>=IFERROR(NF($E60,"DOCDATE"),"-")</t>
  </si>
  <si>
    <t>=IFERROR(NF($E60,"U_MSENR"),"-")</t>
  </si>
  <si>
    <t>=IFERROR(NF($E60,"U_MSPCN"),"-")</t>
  </si>
  <si>
    <t>=IFERROR(NF($E60,"CARDCODE"),"-")</t>
  </si>
  <si>
    <t>=IFERROR(NF($E60,"CARDNAME"),"-")</t>
  </si>
  <si>
    <t>=IFERROR(NF($E60,"U_CUSTREF"),"-")</t>
  </si>
  <si>
    <t>=IFERROR(NF($E60,"U_PONO"),"-")</t>
  </si>
  <si>
    <t>=IFERROR(NF($E60,"U_PODate"),"-")</t>
  </si>
  <si>
    <t>=IFERROR(NF($E60,"DOCdate"),"-")</t>
  </si>
  <si>
    <t>=SUM(N60-V60)</t>
  </si>
  <si>
    <t>=IFERROR(NF($E60,"ITEMCODE"),"-")</t>
  </si>
  <si>
    <t>=IFERROR(NF($E60,"ITEMNAME"),"-")</t>
  </si>
  <si>
    <t>=IFERROR(NF($E60,"MEMO"),"-")</t>
  </si>
  <si>
    <t>=IFERROR(NF($E60,"QUANTITY"),"-")</t>
  </si>
  <si>
    <t>=IFERROR(AD60/AB60,0)</t>
  </si>
  <si>
    <t>=IFERROR(NF($E60,"LINETOTAL"),"-")</t>
  </si>
  <si>
    <t>=IFERROR(NF($E60,"U_BPurDisc"),"-")</t>
  </si>
  <si>
    <t>=IFERROR(NF($E60,"ADDRESS2"),"-")</t>
  </si>
  <si>
    <t>=IFERROR(NF($E60,"ItemCode"),"-")</t>
  </si>
  <si>
    <t>=IFERROR(NF($E60,"ItemName"),"-")</t>
  </si>
  <si>
    <t>=IFERROR(NF($E60,"U_SWSub"),"-")</t>
  </si>
  <si>
    <t>=IFERROR(NF($E60,"U_LicComDt"),"-")</t>
  </si>
  <si>
    <t>=IFERROR(NF($E60,"U_LicEndDt"),"-")</t>
  </si>
  <si>
    <t>=IFERROR(NF($E60,"Comments"),"-")</t>
  </si>
  <si>
    <t>=IF(K61="","Hide","Show")</t>
  </si>
  <si>
    <t>="""UICT"","""",""SQL="",""2=DOCNUM"",""33031453"",""14=CUSTREF"",""7223100584"",""14=U_CUSTREF"",""7223100584"",""15=DOCDATE"",""19/04/2023"",""15=TAXDATE"",""19/04/2023"",""14=CARDCODE"",""CI1190-SGD"",""14=CARDNAME"",""SINGAPORE NATIONAL EYE CENTRE PTE LTD"",""14=ITEMCODE"",""MS7NQ-00300GLP"&amp;""",""14=ITEMNAME"",""MS SQLSVRSTDCORE SNGL LICSAPK MVL 2LIC CORELIC"",""10=QUANTITY"",""2.000000"",""14=U_PONO"",""942942"",""15=U_PODATE"",""18/04/2023"",""10=U_TLINTCOS"",""0.000000"",""2=SLPCODE"",""132"",""14=SLPNAME"",""E0001-CS"",""14=MEMO"",""WENDY KUM CHIOU SZE"",""14=CONTACTNAME"""&amp;",""ACCOUNTS DEPT"",""10=LINETOTAL"",""11580.580000"",""14=U_ENR"","""",""14=U_MSENR"",""S7138270"",""14=U_MSPCN"",""A8AA53F5"",""14=ADDRESS2"",""JACKSON KWOK_x000D_SINGAPORE NATIONAL EYE CENTRE PTE LTD 11 THIRD HOSPITAL AVENUE OCULAR IMAGING DEPT SINGAPORE 168751_x000D_JACKSON KWOK_x000D_TEL: "&amp;"63228812_x000D_FAX: _x000D_EMAIL: jackson.kwok.c.s@snec.com.sg"""</t>
  </si>
  <si>
    <t>=MONTH(N61)</t>
  </si>
  <si>
    <t>=YEAR(N61)</t>
  </si>
  <si>
    <t>=IFERROR(NF($E61,"DOCNUM"),"-")</t>
  </si>
  <si>
    <t>=IFERROR(NF($E61,"DOCDATE"),"-")</t>
  </si>
  <si>
    <t>=IFERROR(NF($E61,"U_MSENR"),"-")</t>
  </si>
  <si>
    <t>=IFERROR(NF($E61,"U_MSPCN"),"-")</t>
  </si>
  <si>
    <t>=IFERROR(NF($E61,"CARDCODE"),"-")</t>
  </si>
  <si>
    <t>=IFERROR(NF($E61,"CARDNAME"),"-")</t>
  </si>
  <si>
    <t>=IFERROR(NF($E61,"U_CUSTREF"),"-")</t>
  </si>
  <si>
    <t>=IFERROR(NF($E61,"U_PONO"),"-")</t>
  </si>
  <si>
    <t>=IFERROR(NF($E61,"U_PODate"),"-")</t>
  </si>
  <si>
    <t>=IFERROR(NF($E61,"DOCdate"),"-")</t>
  </si>
  <si>
    <t>=SUM(N61-V61)</t>
  </si>
  <si>
    <t>=IFERROR(NF($E61,"ITEMCODE"),"-")</t>
  </si>
  <si>
    <t>=IFERROR(NF($E61,"ITEMNAME"),"-")</t>
  </si>
  <si>
    <t>=IFERROR(NF($E61,"MEMO"),"-")</t>
  </si>
  <si>
    <t>=IFERROR(NF($E61,"QUANTITY"),"-")</t>
  </si>
  <si>
    <t>=IFERROR(AD61/AB61,0)</t>
  </si>
  <si>
    <t>=IFERROR(NF($E61,"LINETOTAL"),"-")</t>
  </si>
  <si>
    <t>=IFERROR(NF($E61,"U_BPurDisc"),"-")</t>
  </si>
  <si>
    <t>=IFERROR(NF($E61,"ADDRESS2"),"-")</t>
  </si>
  <si>
    <t>=IFERROR(NF($E61,"ItemCode"),"-")</t>
  </si>
  <si>
    <t>=IFERROR(NF($E61,"ItemName"),"-")</t>
  </si>
  <si>
    <t>=IFERROR(NF($E61,"U_SWSub"),"-")</t>
  </si>
  <si>
    <t>=IFERROR(NF($E61,"U_LicComDt"),"-")</t>
  </si>
  <si>
    <t>=IFERROR(NF($E61,"U_LicEndDt"),"-")</t>
  </si>
  <si>
    <t>=IFERROR(NF($E61,"Comments"),"-")</t>
  </si>
  <si>
    <t>=IF(K62="","Hide","Show")</t>
  </si>
  <si>
    <t>="""UICT"","""",""SQL="",""2=DOCNUM"",""33031487"",""14=CUSTREF"",""6723000480"",""14=U_CUSTREF"",""6723000480"",""15=DOCDATE"",""21/04/2023"",""15=TAXDATE"",""21/04/2023"",""14=CARDCODE"",""CI1256-SGD"",""14=CARDNAME"",""SINGAPORE HEALTH SERVICES PTE LTD"",""14=ITEMCODE"",""MS076-05948GLP"",""1"&amp;"4=ITEMNAME"",""MS PROJECT STD 2021 SNGL"",""10=QUANTITY"",""1.000000"",""14=U_PONO"",""942966A"",""15=U_PODATE"",""19/04/2023"",""10=U_TLINTCOS"",""0.000000"",""2=SLPCODE"",""132"",""14=SLPNAME"",""E0001-CS"",""14=MEMO"",""WENDY KUM CHIOU SZE"",""14=CONTACTNAME"",""FINANCE DEPARTMENT"",""10"&amp;"=LINETOTAL"",""613.170000"",""14=U_ENR"","""",""14=U_MSENR"",""S7138270"",""14=U_MSPCN"",""A8AA53F5"",""14=ADDRESS2"",""CELENE OH SAW LAY_x000D_SINGAPORE HEALTH SERVICES PTE LTD 168 JALAN BUKIT MERAH SURBANA ONE #16-01 SINGAPORE 150168_x000D_CELENE OH SAW LAY_x000D_TEL: 63778781_x000D_FAX: _x000D_EMAIL"&amp;": celene.oh.s.l@alpshealthcare.com.sg"""</t>
  </si>
  <si>
    <t>=MONTH(N62)</t>
  </si>
  <si>
    <t>=YEAR(N62)</t>
  </si>
  <si>
    <t>=IFERROR(NF($E62,"DOCNUM"),"-")</t>
  </si>
  <si>
    <t>=IFERROR(NF($E62,"DOCDATE"),"-")</t>
  </si>
  <si>
    <t>=IFERROR(NF($E62,"U_MSENR"),"-")</t>
  </si>
  <si>
    <t>=IFERROR(NF($E62,"U_MSPCN"),"-")</t>
  </si>
  <si>
    <t>=IFERROR(NF($E62,"CARDCODE"),"-")</t>
  </si>
  <si>
    <t>=IFERROR(NF($E62,"CARDNAME"),"-")</t>
  </si>
  <si>
    <t>=IFERROR(NF($E62,"U_CUSTREF"),"-")</t>
  </si>
  <si>
    <t>=IFERROR(NF($E62,"U_PONO"),"-")</t>
  </si>
  <si>
    <t>=IFERROR(NF($E62,"U_PODate"),"-")</t>
  </si>
  <si>
    <t>=IFERROR(NF($E62,"DOCdate"),"-")</t>
  </si>
  <si>
    <t>=SUM(N62-V62)</t>
  </si>
  <si>
    <t>=IFERROR(NF($E62,"ITEMCODE"),"-")</t>
  </si>
  <si>
    <t>=IFERROR(NF($E62,"ITEMNAME"),"-")</t>
  </si>
  <si>
    <t>=IFERROR(NF($E62,"MEMO"),"-")</t>
  </si>
  <si>
    <t>=IFERROR(NF($E62,"QUANTITY"),"-")</t>
  </si>
  <si>
    <t>=IFERROR(AD62/AB62,0)</t>
  </si>
  <si>
    <t>=IFERROR(NF($E62,"LINETOTAL"),"-")</t>
  </si>
  <si>
    <t>=IFERROR(NF($E62,"U_BPurDisc"),"-")</t>
  </si>
  <si>
    <t>=IFERROR(NF($E62,"ADDRESS2"),"-")</t>
  </si>
  <si>
    <t>=IFERROR(NF($E62,"ItemCode"),"-")</t>
  </si>
  <si>
    <t>=IFERROR(NF($E62,"ItemName"),"-")</t>
  </si>
  <si>
    <t>=IFERROR(NF($E62,"U_SWSub"),"-")</t>
  </si>
  <si>
    <t>=IFERROR(NF($E62,"U_LicComDt"),"-")</t>
  </si>
  <si>
    <t>=IFERROR(NF($E62,"U_LicEndDt"),"-")</t>
  </si>
  <si>
    <t>=IFERROR(NF($E62,"Comments"),"-")</t>
  </si>
  <si>
    <t>=IF(K63="","Hide","Show")</t>
  </si>
  <si>
    <t>="""UICT"","""",""SQL="",""2=DOCNUM"",""33031488"",""14=CUSTREF"",""7223700045"",""14=U_CUSTREF"",""7223700045"",""15=DOCDATE"",""21/04/2023"",""15=TAXDATE"",""21/04/2023"",""14=CARDCODE"",""CI1190-SGD"",""14=CARDNAME"",""SINGAPORE NATIONAL EYE CENTRE PTE LTD"",""14=ITEMCODE"",""MS7NQ-00300GLP"&amp;""",""14=ITEMNAME"",""MS SQLSVRSTDCORE SNGL LICSAPK MVL 2LIC CORELIC"",""10=QUANTITY"",""2.000000"",""14=U_PONO"",""942961"",""15=U_PODATE"",""19/04/2023"",""10=U_TLINTCOS"",""0.000000"",""2=SLPCODE"",""132"",""14=SLPNAME"",""E0001-CS"",""14=MEMO"",""WENDY KUM CHIOU SZE"",""14=CONTACTNAME"""&amp;",""ACCOUNTS DEPT"",""10=LINETOTAL"",""11580.580000"",""14=U_ENR"","""",""14=U_MSENR"",""S7138270"",""14=U_MSPCN"",""A8AA53F5"",""14=ADDRESS2"",""JACKSON KWOK_x000D_SINGAPORE NATIONAL EYE CENTRE PTE LTD 11 THIRD HOSPITAL AVENUE OCULAR IMAGING DEPT SINGAPORE 168751_x000D_JACKSON KWOK_x000D_TEL: "&amp;"63228812_x000D_FAX: _x000D_EMAIL: jackson.kwok.c.s@snec.com.sg"""</t>
  </si>
  <si>
    <t>=MONTH(N63)</t>
  </si>
  <si>
    <t>=YEAR(N63)</t>
  </si>
  <si>
    <t>=IFERROR(NF($E63,"DOCNUM"),"-")</t>
  </si>
  <si>
    <t>=IFERROR(NF($E63,"DOCDATE"),"-")</t>
  </si>
  <si>
    <t>=IFERROR(NF($E63,"U_MSENR"),"-")</t>
  </si>
  <si>
    <t>=IFERROR(NF($E63,"U_MSPCN"),"-")</t>
  </si>
  <si>
    <t>=IFERROR(NF($E63,"CARDCODE"),"-")</t>
  </si>
  <si>
    <t>=IFERROR(NF($E63,"CARDNAME"),"-")</t>
  </si>
  <si>
    <t>=IFERROR(NF($E63,"U_CUSTREF"),"-")</t>
  </si>
  <si>
    <t>=IFERROR(NF($E63,"U_PONO"),"-")</t>
  </si>
  <si>
    <t>=IFERROR(NF($E63,"U_PODate"),"-")</t>
  </si>
  <si>
    <t>=IFERROR(NF($E63,"DOCdate"),"-")</t>
  </si>
  <si>
    <t>=SUM(N63-V63)</t>
  </si>
  <si>
    <t>=IFERROR(NF($E63,"ITEMCODE"),"-")</t>
  </si>
  <si>
    <t>=IFERROR(NF($E63,"ITEMNAME"),"-")</t>
  </si>
  <si>
    <t>=IFERROR(NF($E63,"MEMO"),"-")</t>
  </si>
  <si>
    <t>=IFERROR(NF($E63,"QUANTITY"),"-")</t>
  </si>
  <si>
    <t>=IFERROR(AD63/AB63,0)</t>
  </si>
  <si>
    <t>=IFERROR(NF($E63,"LINETOTAL"),"-")</t>
  </si>
  <si>
    <t>=IFERROR(NF($E63,"U_BPurDisc"),"-")</t>
  </si>
  <si>
    <t>=IFERROR(NF($E63,"ADDRESS2"),"-")</t>
  </si>
  <si>
    <t>=IFERROR(NF($E63,"ItemCode"),"-")</t>
  </si>
  <si>
    <t>=IFERROR(NF($E63,"ItemName"),"-")</t>
  </si>
  <si>
    <t>=IFERROR(NF($E63,"U_SWSub"),"-")</t>
  </si>
  <si>
    <t>=IFERROR(NF($E63,"U_LicComDt"),"-")</t>
  </si>
  <si>
    <t>=IFERROR(NF($E63,"U_LicEndDt"),"-")</t>
  </si>
  <si>
    <t>=IFERROR(NF($E63,"Comments"),"-")</t>
  </si>
  <si>
    <t>=IF(K64="","Hide","Show")</t>
  </si>
  <si>
    <t>="""UICT"","""",""SQL="",""2=DOCNUM"",""33031489"",""14=CUSTREF"",""7223100602"",""14=U_CUSTREF"",""7223100602"",""15=DOCDATE"",""21/04/2023"",""15=TAXDATE"",""21/04/2023"",""14=CARDCODE"",""CI1190-SGD"",""14=CARDNAME"",""SINGAPORE NATIONAL EYE CENTRE PTE LTD"",""14=ITEMCODE"",""MS7NQ-00300GLP"&amp;""",""14=ITEMNAME"",""MS SQLSVRSTDCORE SNGL LICSAPK MVL 2LIC CORELIC"",""10=QUANTITY"",""2.000000"",""14=U_PONO"",""942961A"",""15=U_PODATE"",""19/04/2023"",""10=U_TLINTCOS"",""0.000000"",""2=SLPCODE"",""132"",""14=SLPNAME"",""E0001-CS"",""14=MEMO"",""WENDY KUM CHIOU SZE"",""14=CONTACTNAME"&amp;""",""ACCOUNTS DEPT"",""10=LINETOTAL"",""11580.580000"",""14=U_ENR"","""",""14=U_MSENR"",""S7138270"",""14=U_MSPCN"",""A8AA53F5"",""14=ADDRESS2"",""JACKSON KWOK_x000D_SINGAPORE NATIONAL EYE CENTRE PTE LTD 11 THIRD HOSPITAL AVENUE OCULAR IMAGING DEPT SINGAPORE 168751_x000D_JACKSON KWOK_x000D_TEL:"&amp;" 63228812_x000D_FAX: _x000D_EMAIL: jackson.kwok.c.s@snec.com.sg"""</t>
  </si>
  <si>
    <t>=MONTH(N64)</t>
  </si>
  <si>
    <t>=YEAR(N64)</t>
  </si>
  <si>
    <t>=IFERROR(NF($E64,"DOCNUM"),"-")</t>
  </si>
  <si>
    <t>=IFERROR(NF($E64,"DOCDATE"),"-")</t>
  </si>
  <si>
    <t>=IFERROR(NF($E64,"U_MSENR"),"-")</t>
  </si>
  <si>
    <t>=IFERROR(NF($E64,"U_MSPCN"),"-")</t>
  </si>
  <si>
    <t>=IFERROR(NF($E64,"CARDCODE"),"-")</t>
  </si>
  <si>
    <t>=IFERROR(NF($E64,"CARDNAME"),"-")</t>
  </si>
  <si>
    <t>=IFERROR(NF($E64,"U_CUSTREF"),"-")</t>
  </si>
  <si>
    <t>=IFERROR(NF($E64,"U_PONO"),"-")</t>
  </si>
  <si>
    <t>=IFERROR(NF($E64,"U_PODate"),"-")</t>
  </si>
  <si>
    <t>=IFERROR(NF($E64,"DOCdate"),"-")</t>
  </si>
  <si>
    <t>=SUM(N64-V64)</t>
  </si>
  <si>
    <t>=IFERROR(NF($E64,"ITEMCODE"),"-")</t>
  </si>
  <si>
    <t>=IFERROR(NF($E64,"ITEMNAME"),"-")</t>
  </si>
  <si>
    <t>=IFERROR(NF($E64,"MEMO"),"-")</t>
  </si>
  <si>
    <t>=IFERROR(NF($E64,"QUANTITY"),"-")</t>
  </si>
  <si>
    <t>=IFERROR(AD64/AB64,0)</t>
  </si>
  <si>
    <t>=IFERROR(NF($E64,"LINETOTAL"),"-")</t>
  </si>
  <si>
    <t>=IFERROR(NF($E64,"U_BPurDisc"),"-")</t>
  </si>
  <si>
    <t>=IFERROR(NF($E64,"ADDRESS2"),"-")</t>
  </si>
  <si>
    <t>=IFERROR(NF($E64,"ItemCode"),"-")</t>
  </si>
  <si>
    <t>=IFERROR(NF($E64,"ItemName"),"-")</t>
  </si>
  <si>
    <t>=IFERROR(NF($E64,"U_SWSub"),"-")</t>
  </si>
  <si>
    <t>=IFERROR(NF($E64,"U_LicComDt"),"-")</t>
  </si>
  <si>
    <t>=IFERROR(NF($E64,"U_LicEndDt"),"-")</t>
  </si>
  <si>
    <t>=IFERROR(NF($E64,"Comments"),"-")</t>
  </si>
  <si>
    <t>=IF(K65="","Hide","Show")</t>
  </si>
  <si>
    <t>="""UICT"","""",""SQL="",""2=DOCNUM"",""33031490"",""14=CUSTREF"",""7223700041"",""14=U_CUSTREF"",""7223700041"",""15=DOCDATE"",""21/04/2023"",""15=TAXDATE"",""21/04/2023"",""14=CARDCODE"",""CI1190-SGD"",""14=CARDNAME"",""SINGAPORE NATIONAL EYE CENTRE PTE LTD"",""14=ITEMCODE"",""MS7NQ-00300GLP"&amp;""",""14=ITEMNAME"",""MS SQLSVRSTDCORE SNGL LICSAPK MVL 2LIC CORELIC"",""10=QUANTITY"",""2.000000"",""14=U_PONO"","""",""15=U_PODATE"",""19/04/2023"",""10=U_TLINTCOS"",""0.000000"",""2=SLPCODE"",""132"",""14=SLPNAME"",""E0001-CS"",""14=MEMO"",""WENDY KUM CHIOU SZE"",""14=CONTACTNAME"",""ACCO"&amp;"UNTS DEPT"",""10=LINETOTAL"",""11580.580000"",""14=U_ENR"","""",""14=U_MSENR"",""S7138270"",""14=U_MSPCN"",""A8AA53F5"",""14=ADDRESS2"",""JACKSON KWOK_x000D_SINGAPORE NATIONAL EYE CENTRE PTE LTD 11 THIRD HOSPITAL AVENUE OCULAR IMAGING DEPT SINGAPORE 168751_x000D_JACKSON KWOK_x000D_TEL: 632288"&amp;"12_x000D_FAX: _x000D_EMAIL: jackson.kwok.c.s@snec.com.sg"""</t>
  </si>
  <si>
    <t>=MONTH(N65)</t>
  </si>
  <si>
    <t>=YEAR(N65)</t>
  </si>
  <si>
    <t>=IFERROR(NF($E65,"DOCNUM"),"-")</t>
  </si>
  <si>
    <t>=IFERROR(NF($E65,"DOCDATE"),"-")</t>
  </si>
  <si>
    <t>=IFERROR(NF($E65,"U_MSENR"),"-")</t>
  </si>
  <si>
    <t>=IFERROR(NF($E65,"U_MSPCN"),"-")</t>
  </si>
  <si>
    <t>=IFERROR(NF($E65,"CARDCODE"),"-")</t>
  </si>
  <si>
    <t>=IFERROR(NF($E65,"CARDNAME"),"-")</t>
  </si>
  <si>
    <t>=IFERROR(NF($E65,"U_CUSTREF"),"-")</t>
  </si>
  <si>
    <t>=IFERROR(NF($E65,"U_PONO"),"-")</t>
  </si>
  <si>
    <t>=IFERROR(NF($E65,"U_PODate"),"-")</t>
  </si>
  <si>
    <t>=IFERROR(NF($E65,"DOCdate"),"-")</t>
  </si>
  <si>
    <t>=SUM(N65-V65)</t>
  </si>
  <si>
    <t>=IFERROR(NF($E65,"ITEMCODE"),"-")</t>
  </si>
  <si>
    <t>=IFERROR(NF($E65,"ITEMNAME"),"-")</t>
  </si>
  <si>
    <t>=IFERROR(NF($E65,"MEMO"),"-")</t>
  </si>
  <si>
    <t>=IFERROR(NF($E65,"QUANTITY"),"-")</t>
  </si>
  <si>
    <t>=IFERROR(AD65/AB65,0)</t>
  </si>
  <si>
    <t>=IFERROR(NF($E65,"LINETOTAL"),"-")</t>
  </si>
  <si>
    <t>=IFERROR(NF($E65,"U_BPurDisc"),"-")</t>
  </si>
  <si>
    <t>=IFERROR(NF($E65,"ADDRESS2"),"-")</t>
  </si>
  <si>
    <t>=IFERROR(NF($E65,"ItemCode"),"-")</t>
  </si>
  <si>
    <t>=IFERROR(NF($E65,"ItemName"),"-")</t>
  </si>
  <si>
    <t>=IFERROR(NF($E65,"U_SWSub"),"-")</t>
  </si>
  <si>
    <t>=IFERROR(NF($E65,"U_LicComDt"),"-")</t>
  </si>
  <si>
    <t>=IFERROR(NF($E65,"U_LicEndDt"),"-")</t>
  </si>
  <si>
    <t>=IFERROR(NF($E65,"Comments"),"-")</t>
  </si>
  <si>
    <t>=IF(K66="","Hide","Show")</t>
  </si>
  <si>
    <t>=IFERROR(NF($E66,"DOCNUM"),"-")</t>
  </si>
  <si>
    <t>=IFERROR(NF($E66,"DOCDATE"),"-")</t>
  </si>
  <si>
    <t>=IFERROR(NF($E66,"U_MSENR"),"-")</t>
  </si>
  <si>
    <t>=IFERROR(NF($E66,"CARDCODE"),"-")</t>
  </si>
  <si>
    <t>=IFERROR(NF($E66,"CARDNAME"),"-")</t>
  </si>
  <si>
    <t>=IFERROR(NF($E66,"ITEMCODE"),"-")</t>
  </si>
  <si>
    <t>=IFERROR(NF($E66,"U_CUSTREF"),"-")</t>
  </si>
  <si>
    <t>=IFERROR(NF($E66,"ITEMNAME"),"-")</t>
  </si>
  <si>
    <t>=IFERROR(NF($E66,"MEMO"),"-")</t>
  </si>
  <si>
    <t>=IFERROR(NF($E66,"QUANTITY"),"-")</t>
  </si>
  <si>
    <t>=IFERROR(NF($E66,"CONTACTNAME"),"-")</t>
  </si>
  <si>
    <t>=IFERROR(NF($E66,"ADDRESS2"),"-")</t>
  </si>
  <si>
    <t>=IFERROR(NF($E66,"U_PODATE"),"-")</t>
  </si>
  <si>
    <t>=IFERROR(NF($E66,"U_PONO"),"-")</t>
  </si>
  <si>
    <t>=IFERROR(AC66/W66,0)</t>
  </si>
  <si>
    <t>=IFERROR(NF($E66,"LINETOTAL"),"-")</t>
  </si>
  <si>
    <t>=IF(K67="","Hide","Show")</t>
  </si>
  <si>
    <t>=IFERROR(NF($E67,"DOCNUM"),"-")</t>
  </si>
  <si>
    <t>=IFERROR(NF($E67,"DOCDATE"),"-")</t>
  </si>
  <si>
    <t>=IFERROR(NF($E67,"U_MSENR"),"-")</t>
  </si>
  <si>
    <t>=IFERROR(NF($E67,"CARDCODE"),"-")</t>
  </si>
  <si>
    <t>=IFERROR(NF($E67,"CARDNAME"),"-")</t>
  </si>
  <si>
    <t>=IFERROR(NF($E67,"ITEMCODE"),"-")</t>
  </si>
  <si>
    <t>=IFERROR(NF($E67,"U_CUSTREF"),"-")</t>
  </si>
  <si>
    <t>=IFERROR(NF($E67,"ITEMNAME"),"-")</t>
  </si>
  <si>
    <t>=IFERROR(NF($E67,"MEMO"),"-")</t>
  </si>
  <si>
    <t>=IFERROR(NF($E67,"QUANTITY"),"-")</t>
  </si>
  <si>
    <t>=IFERROR(NF($E67,"CONTACTNAME"),"-")</t>
  </si>
  <si>
    <t>=IFERROR(NF($E67,"ADDRESS2"),"-")</t>
  </si>
  <si>
    <t>=IFERROR(NF($E67,"U_PODATE"),"-")</t>
  </si>
  <si>
    <t>=IFERROR(NF($E67,"U_PONO"),"-")</t>
  </si>
  <si>
    <t>=IFERROR(AC67/W67,0)</t>
  </si>
  <si>
    <t>=IFERROR(NF($E67,"LINETOTAL"),"-")</t>
  </si>
  <si>
    <t>=SUBTOTAL(9,AB24:AB68)</t>
  </si>
  <si>
    <t>=SUBTOTAL(9,AC24:AC68)</t>
  </si>
  <si>
    <t/>
  </si>
  <si>
    <t>S7138270</t>
  </si>
  <si>
    <t>83288253</t>
  </si>
  <si>
    <t>CI1261-SGD</t>
  </si>
  <si>
    <t>CHANGI GENERAL HOSPITAL PTE LTD</t>
  </si>
  <si>
    <t>4203166839</t>
  </si>
  <si>
    <t>942655</t>
  </si>
  <si>
    <t>MS7JQ-00353GLP</t>
  </si>
  <si>
    <t>MS SQLSVRENTCORE SNGL LICSAPK MVL 2LIC CORELIC</t>
  </si>
  <si>
    <t>WENDY KUM CHIOU SZE</t>
  </si>
  <si>
    <t>-</t>
  </si>
  <si>
    <t>KAREN TAN_x000D_CHANGI GENERAL HOSPITAL 2, SIMEI ST 3  SINGAPORE 529889_x000D_KAREN TAN_x000D_TEL: 87278093_x000D_FAX: _x000D_EMAIL: KAREN.TAN1@IHIS.COM.SG</t>
  </si>
  <si>
    <t>A8AA53F5</t>
  </si>
  <si>
    <t>CI1256-SGD</t>
  </si>
  <si>
    <t>SINGAPORE HEALTH SERVICES PTE LTD</t>
  </si>
  <si>
    <t>6723000173</t>
  </si>
  <si>
    <t>942654</t>
  </si>
  <si>
    <t>MS7NQ-00300GLP</t>
  </si>
  <si>
    <t>MS SQLSVRSTDCORE SNGL LICSAPK MVL 2LIC CORELIC</t>
  </si>
  <si>
    <t>KARTHIKEYAN_x000D_SINGAPORE HEALTH SERVICES PTE LTD 168 JALAN BUKIT MERAH, SURBANA ONE SINGAPORE 150168_x000D_KARTHIKEYAN_x000D_TEL: 91258388_x000D_FAX: _x000D_EMAIL: karthikeyan.kumaraswamy@ihis.com.sg</t>
  </si>
  <si>
    <t>4203166630</t>
  </si>
  <si>
    <t>942663A</t>
  </si>
  <si>
    <t>MS9EM-00262GLP</t>
  </si>
  <si>
    <t>MS WINSVRSTDCORE SNGL LICSAPK MVL 2LIC CORE LIC</t>
  </si>
  <si>
    <t>TAN CHUN HOOI_x000D_CHANGI GENERAL HOSPITAL PTE LTD 2 SIMEI STREET 3  SINGAPORE 529889_x000D_TAN CHUN HOOI_x000D_TEL: 6631 7341_x000D_FAX: _x000D_EMAIL: tan.chun.hooi@ihis.com.sg</t>
  </si>
  <si>
    <t>MS6VC-01288GLP</t>
  </si>
  <si>
    <t>MS WINRMTDSKTP SRVCS CAL SNGL LICSAPK MVL USRCAL</t>
  </si>
  <si>
    <t>4203167028</t>
  </si>
  <si>
    <t>942606</t>
  </si>
  <si>
    <t>MS021-10695GLP</t>
  </si>
  <si>
    <t>MS OFFICE STD 2021 SNGL LTSC</t>
  </si>
  <si>
    <t>FELICIA PEK_x000D_CHANGI GENERAL HOSPITAL 2 SIMEI STREET 3  SINGAPORE 529889_x000D_FELICIA PEK_x000D_TEL: 64268718_x000D_FAX: _x000D_EMAIL: Felicia_Pek@cgh.com.sg</t>
  </si>
  <si>
    <t>868CE4DB</t>
  </si>
  <si>
    <t>CI1209-SGD</t>
  </si>
  <si>
    <t>SINGHEALTH POLYCLINICS</t>
  </si>
  <si>
    <t>9023700042</t>
  </si>
  <si>
    <t>942755</t>
  </si>
  <si>
    <t>MS6VC-04397GLP</t>
  </si>
  <si>
    <t>MS WIN REMOTE DESKTOP SERVICES CAL 2022 SNGL UCAL</t>
  </si>
  <si>
    <t>CHRISTINA LIM JIT FAN_x000D_SINGHEALTH POLYCLINIC HQ 167 JALAN BUKIT MERAH, CONNECTION ONE TOWER 5,#15-10 SINGAPORE 150167_x000D_CHRISTINA LIM JIT FAN_x000D_TEL: 6350 7445_x000D_FAX: _x000D_EMAIL: christina.lim.j.f@singhealth.com.sg</t>
  </si>
  <si>
    <t>MS9EM-00832GLP</t>
  </si>
  <si>
    <t>MS WIN SVR STD CORE 2022 SNGL 2  LIC CORE LIC</t>
  </si>
  <si>
    <t>9023700028</t>
  </si>
  <si>
    <t>942760</t>
  </si>
  <si>
    <t>MS9EA-01291GLP</t>
  </si>
  <si>
    <t>MS WIN SERVER DC CORE 2022 SNGL 2 LIC CORE LIC</t>
  </si>
  <si>
    <t>SINGHEALTH POLYCLINICS HQ_x000D_167 JALAN BUKIT MERAH, CONNECTION ONE,_x000D_TOWER 5, #15-10_x000D_SINGAPORE 150167_x000D_JESSICA ONG HWEE HOON(63507562)/MILDRED (63507554)</t>
  </si>
  <si>
    <t>9023700029</t>
  </si>
  <si>
    <t>942761</t>
  </si>
  <si>
    <t>MS228-11680GLP</t>
  </si>
  <si>
    <t>MS SQL SERVER STANDARD 2022 SLNG</t>
  </si>
  <si>
    <t>MS359-07101GLP</t>
  </si>
  <si>
    <t>MS SQL CAL 2022 SLNG DEVICE CAL</t>
  </si>
  <si>
    <t>BD18AB21</t>
  </si>
  <si>
    <t>CS0507-SGD</t>
  </si>
  <si>
    <t>SENGKANG GENERAL HOSPITAL PTE. LTD.</t>
  </si>
  <si>
    <t>2823400516</t>
  </si>
  <si>
    <t>942889</t>
  </si>
  <si>
    <t>MS359-07102GLP</t>
  </si>
  <si>
    <t>MS SQL CAL 2022 SLNG USER CAL</t>
  </si>
  <si>
    <t>MOHAMAD ISKANDAR_x000D_SENGKANG GENERAL HOSPITAL 110 SENGKANG EAST WAY  SINGAPORE 544886_x000D_MOHAMAD ISKANDAR_x000D_TEL: 9367 1165_x000D_FAX: _x000D_EMAIL: mohamad.iskandar.mdyasin@ihis.com.sg</t>
  </si>
  <si>
    <t>6723000459</t>
  </si>
  <si>
    <t>942892</t>
  </si>
  <si>
    <t>KELVIN SEOW CHUAN KENG_x000D_SINGAPORE HEALTH SERVICES PTE LTD 168 JALAN BUKIT MERAH, SURBANA ONE #16-01 SINGAPORE 150168_x000D_KELVIN SEOW CHUAN KENG(91187479)/VIVIAN CHUA HWEE KIAN_x000D_TEL: _x000D_FAX: _x000D_EMAIL: kelvin.seow@ihis.com.sg</t>
  </si>
  <si>
    <t>CI1190-SGD</t>
  </si>
  <si>
    <t>SINGAPORE NATIONAL EYE CENTRE PTE LTD</t>
  </si>
  <si>
    <t>7223100584</t>
  </si>
  <si>
    <t>942942</t>
  </si>
  <si>
    <t>JACKSON KWOK_x000D_SINGAPORE NATIONAL EYE CENTRE PTE LTD 11 THIRD HOSPITAL AVENUE OCULAR IMAGING DEPT SINGAPORE 168751_x000D_JACKSON KWOK_x000D_TEL: 63228812_x000D_FAX: _x000D_EMAIL: jackson.kwok.c.s@snec.com.sg</t>
  </si>
  <si>
    <t>6723000480</t>
  </si>
  <si>
    <t>942966A</t>
  </si>
  <si>
    <t>MS076-05948GLP</t>
  </si>
  <si>
    <t>MS PROJECT STD 2021 SNGL</t>
  </si>
  <si>
    <t>CELENE OH SAW LAY_x000D_SINGAPORE HEALTH SERVICES PTE LTD 168 JALAN BUKIT MERAH SURBANA ONE #16-01 SINGAPORE 150168_x000D_CELENE OH SAW LAY_x000D_TEL: 63778781_x000D_FAX: _x000D_EMAIL: celene.oh.s.l@alpshealthcare.com.sg</t>
  </si>
  <si>
    <t>7223700045</t>
  </si>
  <si>
    <t>942961</t>
  </si>
  <si>
    <t>7223100602</t>
  </si>
  <si>
    <t>942961A</t>
  </si>
  <si>
    <t>7223700041</t>
  </si>
  <si>
    <t>"UICT","","SQL=","2=DOCNUM","33031361","14=CUSTREF","4203166839","14=U_CUSTREF","4203166839","15=DOCDATE","04/04/2023","15=TAXDATE","04/04/2023","14=CARDCODE","CI1261-SGD","14=CARDNAME","CHANGI GENERAL HOSPITAL PTE LTD","14=ITEMCODE","MS7JQ-00353GLP","14=ITEMNAME","MS SQLSVRENTCORE SNGL LICSAPK MVL 2LIC CORELIC","10=QUANTITY","4.000000","14=U_PONO","942655","15=U_PODATE","03/04/2025","10=U_TLINTCOS","0.000000","2=SLPCODE","132","14=SLPNAME","E0001-CS","14=MEMO","WENDY KUM CHIOU SZE","14=CONTACTNAME","E-INVOICE","10=LINETOTAL","88157.880000","14=U_ENR","","14=U_MSENR","S7138270","14=U_MSPCN","83288253","14=ADDRESS2","KAREN TAN_x000D_CHANGI GENERAL HOSPITAL 2, SIMEI ST 3  SINGAPORE 529889_x000D_KAREN TAN_x000D_TEL: 87278093_x000D_FAX: _x000D_EMAIL: KAREN.TAN1@IHIS.COM.SG"</t>
  </si>
  <si>
    <t>30.11.2025</t>
  </si>
  <si>
    <t>LICENSE WITH SA</t>
  </si>
  <si>
    <t>01.05.2023</t>
  </si>
  <si>
    <t>31.10.2025</t>
  </si>
  <si>
    <t>946921B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</si>
</sst>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38" fontId="0" fillId="0" borderId="0" xfId="2" applyNumberFormat="1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"01/04/2023"</f>
        <v>01/04/2023</v>
      </c>
    </row>
    <row r="4" spans="1:5">
      <c r="A4" s="1" t="s">
        <v>0</v>
      </c>
      <c r="B4" s="4" t="s">
        <v>6</v>
      </c>
      <c r="C4" s="5" t="str">
        <f>"30/04/2023"</f>
        <v>30/04/2023</v>
      </c>
    </row>
    <row r="5" spans="1:5">
      <c r="A5" s="1" t="s">
        <v>0</v>
      </c>
      <c r="B5" s="4" t="s">
        <v>25</v>
      </c>
      <c r="C5" s="4" t="str">
        <f>"*"</f>
        <v>*</v>
      </c>
      <c r="D5" s="4" t="s">
        <v>3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01/Apr/2023..30/Apr/2023</v>
      </c>
    </row>
    <row r="9" spans="1:5">
      <c r="A9" s="1" t="s">
        <v>9</v>
      </c>
      <c r="C9" s="3" t="str">
        <f>TEXT($C$3,"yyyyMMdd") &amp; ".." &amp; TEXT($C$4,"yyyyMMdd")</f>
        <v>20230401..20230430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72"/>
  <sheetViews>
    <sheetView tabSelected="1" topLeftCell="N19" zoomScale="82" zoomScaleNormal="82" workbookViewId="0">
      <selection activeCell="T35" sqref="T35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9.28515625" style="4" customWidth="1"/>
    <col min="16" max="16" width="9.85546875" style="4" bestFit="1" customWidth="1"/>
    <col min="17" max="17" width="2" style="3" customWidth="1"/>
    <col min="18" max="18" width="3" style="4" customWidth="1"/>
    <col min="19" max="19" width="26" style="4" customWidth="1"/>
    <col min="20" max="20" width="14.7109375" style="4" bestFit="1" customWidth="1"/>
    <col min="21" max="21" width="14.7109375" style="4" customWidth="1"/>
    <col min="22" max="22" width="11.28515625" style="4" bestFit="1" customWidth="1"/>
    <col min="23" max="23" width="11.28515625" style="17" bestFit="1" customWidth="1"/>
    <col min="24" max="24" width="8.5703125" style="4" customWidth="1"/>
    <col min="25" max="25" width="23" style="4" hidden="1" customWidth="1"/>
    <col min="26" max="26" width="10.7109375" style="4" hidden="1" customWidth="1"/>
    <col min="27" max="27" width="3.28515625" style="4" customWidth="1"/>
    <col min="28" max="28" width="10.42578125" style="28" bestFit="1" customWidth="1"/>
    <col min="29" max="29" width="13.85546875" style="28" bestFit="1" customWidth="1"/>
    <col min="30" max="30" width="9.7109375" style="4" bestFit="1" customWidth="1"/>
    <col min="31" max="31" width="9.28515625" style="4"/>
    <col min="32" max="32" width="10.5703125" style="4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44.5703125" style="4" customWidth="1"/>
    <col min="39" max="39" width="20.85546875" style="4" customWidth="1"/>
    <col min="40" max="40" width="20.42578125" style="4" customWidth="1"/>
    <col min="41" max="41" width="22.140625" style="4" customWidth="1"/>
    <col min="42" max="16384" width="9.28515625" style="4"/>
  </cols>
  <sheetData>
    <row r="1" spans="1:35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H1" s="1" t="s">
        <v>7</v>
      </c>
      <c r="AI1" s="1" t="s">
        <v>7</v>
      </c>
    </row>
    <row r="2" spans="1:35" hidden="1">
      <c r="A2" s="1" t="s">
        <v>7</v>
      </c>
      <c r="D2" s="4" t="s">
        <v>18</v>
      </c>
      <c r="E2" s="4" t="str">
        <f>Option!$C$2</f>
        <v>UICACS</v>
      </c>
    </row>
    <row r="3" spans="1:35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5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26</v>
      </c>
      <c r="E11" s="4" t="str">
        <f>Option!$C$9</f>
        <v>20230401..20230430</v>
      </c>
      <c r="K11" s="9"/>
    </row>
    <row r="12" spans="1:35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5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5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5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5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2" hidden="1">
      <c r="A17" s="1" t="s">
        <v>7</v>
      </c>
    </row>
    <row r="18" spans="1:42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</row>
    <row r="20" spans="1:42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2" ht="15.75">
      <c r="K21" s="51" t="s">
        <v>40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1:42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2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223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37" t="s">
        <v>68</v>
      </c>
      <c r="AN23" s="37" t="s">
        <v>69</v>
      </c>
      <c r="AO23" s="37" t="s">
        <v>70</v>
      </c>
      <c r="AP23" s="33" t="s">
        <v>71</v>
      </c>
    </row>
    <row r="24" spans="1:42">
      <c r="B24" s="1" t="str">
        <f>IF(K24="","Hide","Show")</f>
        <v>Show</v>
      </c>
      <c r="C24" s="4" t="s">
        <v>43</v>
      </c>
      <c r="E24" s="11" t="s">
        <v>1434</v>
      </c>
      <c r="K24" s="19">
        <f>MONTH(N24)</f>
        <v>4</v>
      </c>
      <c r="L24" s="19">
        <f>YEAR(N24)</f>
        <v>2023</v>
      </c>
      <c r="M24" s="4">
        <v>33031361</v>
      </c>
      <c r="N24" s="30">
        <v>45020</v>
      </c>
      <c r="O24" s="19" t="s">
        <v>1356</v>
      </c>
      <c r="P24" s="19" t="s">
        <v>1357</v>
      </c>
      <c r="Q24" s="19"/>
      <c r="R24" s="19" t="s">
        <v>1358</v>
      </c>
      <c r="S24" s="4" t="s">
        <v>1359</v>
      </c>
      <c r="T24" s="19" t="s">
        <v>1360</v>
      </c>
      <c r="U24" s="42" t="s">
        <v>1361</v>
      </c>
      <c r="V24" s="42">
        <v>45750</v>
      </c>
      <c r="W24" s="42">
        <v>45020</v>
      </c>
      <c r="X24" s="43">
        <v>0</v>
      </c>
      <c r="Y24" s="44" t="s">
        <v>1362</v>
      </c>
      <c r="Z24" s="44" t="s">
        <v>1363</v>
      </c>
      <c r="AA24" s="44" t="s">
        <v>1364</v>
      </c>
      <c r="AB24" s="43">
        <v>4</v>
      </c>
      <c r="AC24" s="45">
        <f>IFERROR(AD24/AB24,0)</f>
        <v>22039.47</v>
      </c>
      <c r="AD24" s="31">
        <v>88157.88</v>
      </c>
      <c r="AE24" s="19" t="s">
        <v>1365</v>
      </c>
      <c r="AF24" s="46">
        <v>88157.88</v>
      </c>
      <c r="AG24" s="30" t="s">
        <v>72</v>
      </c>
      <c r="AH24" s="47" t="s">
        <v>1366</v>
      </c>
      <c r="AI24" s="48" t="s">
        <v>73</v>
      </c>
      <c r="AJ24" s="48" t="s">
        <v>74</v>
      </c>
      <c r="AK24" s="3" t="s">
        <v>1362</v>
      </c>
      <c r="AL24" s="3" t="s">
        <v>1363</v>
      </c>
      <c r="AM24" s="19" t="s">
        <v>1436</v>
      </c>
      <c r="AN24" s="19" t="s">
        <v>1437</v>
      </c>
      <c r="AO24" s="19" t="s">
        <v>1435</v>
      </c>
      <c r="AP24" s="19" t="s">
        <v>1365</v>
      </c>
    </row>
    <row r="25" spans="1:42">
      <c r="A25" s="1" t="s">
        <v>166</v>
      </c>
      <c r="B25" s="1" t="str">
        <f>IF(K25="","Hide","Show")</f>
        <v>Show</v>
      </c>
      <c r="C25" s="4" t="s">
        <v>43</v>
      </c>
      <c r="E25" s="11" t="str">
        <f>"""UICT"","""",""SQL="",""2=DOCNUM"",""33031363"",""14=CUSTREF"",""6723000173"",""14=U_CUSTREF"",""6723000173"",""15=DOCDATE"",""04/04/2023"",""15=TAXDATE"",""04/04/2023"",""14=CARDCODE"",""CI1256-SGD"",""14=CARDNAME"",""SINGAPORE HEALTH SERVICES PTE LTD"",""14=ITEMCODE"",""MS7NQ-00300GLP"",""1"&amp;"4=ITEMNAME"",""MS SQLSVRSTDCORE SNGL LICSAPK MVL 2LIC CORELIC"",""10=QUANTITY"",""8.000000"",""14=U_PONO"",""942654"",""15=U_PODATE"",""03/04/2023"",""10=U_TLINTCOS"",""0.000000"",""2=SLPCODE"",""132"",""14=SLPNAME"",""E0001-CS"",""14=MEMO"",""WENDY KUM CHIOU SZE"",""14=CONTACTNAME"",""FI"&amp;"NANCE DEPARTMENT"",""10=LINETOTAL"",""45807.760000"",""14=U_ENR"","""",""14=U_MSENR"",""S7138270"",""14=U_MSPCN"",""A8AA53F5"",""14=ADDRESS2"",""KARTHIKEYAN_x000D_SINGAPORE HEALTH SERVICES PTE LTD 168 JALAN BUKIT MERAH, SURBANA ONE SINGAPORE 150168_x000D_KARTHIKEYAN_x000D_TEL: 91258388_x000D_FAX: _x000D_"&amp;"EMAIL: karthikeyan.kumaraswamy@ihis.com.sg"""</f>
        <v>"UICT","","SQL=","2=DOCNUM","33031363","14=CUSTREF","6723000173","14=U_CUSTREF","6723000173","15=DOCDATE","04/04/2023","15=TAXDATE","04/04/2023","14=CARDCODE","CI1256-SGD","14=CARDNAME","SINGAPORE HEALTH SERVICES PTE LTD","14=ITEMCODE","MS7NQ-00300GLP","14=ITEMNAME","MS SQLSVRSTDCORE SNGL LICSAPK MVL 2LIC CORELIC","10=QUANTITY","8.000000","14=U_PONO","942654","15=U_PODATE","03/04/2023","10=U_TLINTCOS","0.000000","2=SLPCODE","132","14=SLPNAME","E0001-CS","14=MEMO","WENDY KUM CHIOU SZE","14=CONTACTNAME","FINANCE DEPARTMENT","10=LINETOTAL","45807.760000","14=U_ENR","","14=U_MSENR","S7138270","14=U_MSPCN","A8AA53F5","14=ADDRESS2","KARTHIKEYAN_x000D_SINGAPORE HEALTH SERVICES PTE LTD 168 JALAN BUKIT MERAH, SURBANA ONE SINGAPORE 150168_x000D_KARTHIKEYAN_x000D_TEL: 91258388_x000D_FAX: _x000D_EMAIL: karthikeyan.kumaraswamy@ihis.com.sg"</v>
      </c>
      <c r="K25" s="19">
        <f>MONTH(N25)</f>
        <v>4</v>
      </c>
      <c r="L25" s="19">
        <f>YEAR(N25)</f>
        <v>2023</v>
      </c>
      <c r="M25" s="4">
        <v>33031363</v>
      </c>
      <c r="N25" s="30">
        <v>45020</v>
      </c>
      <c r="O25" s="19" t="s">
        <v>1356</v>
      </c>
      <c r="P25" s="19" t="s">
        <v>1367</v>
      </c>
      <c r="Q25" s="19"/>
      <c r="R25" s="19" t="s">
        <v>1368</v>
      </c>
      <c r="S25" s="4" t="s">
        <v>1369</v>
      </c>
      <c r="T25" s="19" t="s">
        <v>1370</v>
      </c>
      <c r="U25" s="42" t="s">
        <v>1371</v>
      </c>
      <c r="V25" s="42">
        <v>45019</v>
      </c>
      <c r="W25" s="42">
        <v>45020</v>
      </c>
      <c r="X25" s="43">
        <f>SUM(N25-V25)</f>
        <v>1</v>
      </c>
      <c r="Y25" s="44" t="s">
        <v>1372</v>
      </c>
      <c r="Z25" s="44" t="s">
        <v>1373</v>
      </c>
      <c r="AA25" s="44" t="s">
        <v>1364</v>
      </c>
      <c r="AB25" s="43">
        <v>8</v>
      </c>
      <c r="AC25" s="45">
        <f>IFERROR(AD25/AB25,0)</f>
        <v>5725.97</v>
      </c>
      <c r="AD25" s="31">
        <v>45807.76</v>
      </c>
      <c r="AE25" s="19" t="s">
        <v>1365</v>
      </c>
      <c r="AF25" s="46">
        <v>45807.76</v>
      </c>
      <c r="AG25" s="30" t="s">
        <v>72</v>
      </c>
      <c r="AH25" s="47" t="s">
        <v>1374</v>
      </c>
      <c r="AI25" s="48" t="s">
        <v>73</v>
      </c>
      <c r="AJ25" s="48" t="s">
        <v>74</v>
      </c>
      <c r="AK25" s="3" t="s">
        <v>1372</v>
      </c>
      <c r="AL25" s="3" t="s">
        <v>1373</v>
      </c>
      <c r="AM25" s="19" t="s">
        <v>1436</v>
      </c>
      <c r="AN25" s="19" t="s">
        <v>1437</v>
      </c>
      <c r="AO25" s="19" t="s">
        <v>1438</v>
      </c>
      <c r="AP25" s="19" t="s">
        <v>1365</v>
      </c>
    </row>
    <row r="26" spans="1:42">
      <c r="A26" s="1" t="s">
        <v>166</v>
      </c>
      <c r="B26" s="1" t="str">
        <f>IF(K26="","Hide","Show")</f>
        <v>Show</v>
      </c>
      <c r="C26" s="4" t="s">
        <v>43</v>
      </c>
      <c r="E26" s="11" t="str">
        <f>"""UICT"","""",""SQL="",""2=DOCNUM"",""33031367"",""14=CUSTREF"",""4203166630"",""14=U_CUSTREF"",""4203166630"",""15=DOCDATE"",""04/04/2023"",""15=TAXDATE"",""04/04/2023"",""14=CARDCODE"",""CI1261-SGD"",""14=CARDNAME"",""CHANGI GENERAL HOSPITAL PTE LTD"",""14=ITEMCODE"",""MS9EM-00262GLP"",""14="&amp;"ITEMNAME"",""MS WINSVRSTDCORE SNGL LICSAPK MVL 2LIC CORE LIC"",""10=QUANTITY"",""10.000000"",""14=U_PONO"",""942663A"",""15=U_PODATE"",""03/04/2023"",""10=U_TLINTCOS"",""0.000000"",""2=SLPCODE"",""132"",""14=SLPNAME"",""E0001-CS"",""14=MEMO"",""WENDY KUM CHIOU SZE"",""14=CONTACTNAME"",""E"&amp;"-INVOICE"",""10=LINETOTAL"",""2019.700000"",""14=U_ENR"","""",""14=U_MSENR"",""S7138270"",""14=U_MSPCN"",""83288253"",""14=ADDRESS2"",""TAN CHUN HOOI_x000D_CHANGI GENERAL HOSPITAL PTE LTD 2 SIMEI STREET 3  SINGAPORE 529889_x000D_TAN CHUN HOOI_x000D_TEL: 6631 7341_x000D_FAX: _x000D_EMAIL: tan.chun.hooi@ih"&amp;"is.com.sg"""</f>
        <v>"UICT","","SQL=","2=DOCNUM","33031367","14=CUSTREF","4203166630","14=U_CUSTREF","4203166630","15=DOCDATE","04/04/2023","15=TAXDATE","04/04/2023","14=CARDCODE","CI1261-SGD","14=CARDNAME","CHANGI GENERAL HOSPITAL PTE LTD","14=ITEMCODE","MS9EM-00262GLP","14=ITEMNAME","MS WINSVRSTDCORE SNGL LICSAPK MVL 2LIC CORE LIC","10=QUANTITY","10.000000","14=U_PONO","942663A","15=U_PODATE","03/04/2023","10=U_TLINTCOS","0.000000","2=SLPCODE","132","14=SLPNAME","E0001-CS","14=MEMO","WENDY KUM CHIOU SZE","14=CONTACTNAME","E-INVOICE","10=LINETOTAL","2019.700000","14=U_ENR","","14=U_MSENR","S7138270","14=U_MSPCN","83288253","14=ADDRESS2","TAN CHUN HOOI_x000D_CHANGI GENERAL HOSPITAL PTE LTD 2 SIMEI STREET 3  SINGAPORE 529889_x000D_TAN CHUN HOOI_x000D_TEL: 6631 7341_x000D_FAX: _x000D_EMAIL: tan.chun.hooi@ihis.com.sg"</v>
      </c>
      <c r="K26" s="19">
        <f>MONTH(N26)</f>
        <v>4</v>
      </c>
      <c r="L26" s="19">
        <f>YEAR(N26)</f>
        <v>2023</v>
      </c>
      <c r="M26" s="4">
        <v>33031367</v>
      </c>
      <c r="N26" s="30">
        <v>45020</v>
      </c>
      <c r="O26" s="19" t="s">
        <v>1356</v>
      </c>
      <c r="P26" s="19" t="s">
        <v>1357</v>
      </c>
      <c r="Q26" s="19"/>
      <c r="R26" s="19" t="s">
        <v>1358</v>
      </c>
      <c r="S26" s="4" t="s">
        <v>1359</v>
      </c>
      <c r="T26" s="19" t="s">
        <v>1375</v>
      </c>
      <c r="U26" s="42" t="s">
        <v>1376</v>
      </c>
      <c r="V26" s="42">
        <v>45019</v>
      </c>
      <c r="W26" s="42">
        <v>45020</v>
      </c>
      <c r="X26" s="43">
        <f>SUM(N26-V26)</f>
        <v>1</v>
      </c>
      <c r="Y26" s="44" t="s">
        <v>1377</v>
      </c>
      <c r="Z26" s="44" t="s">
        <v>1378</v>
      </c>
      <c r="AA26" s="44" t="s">
        <v>1364</v>
      </c>
      <c r="AB26" s="43">
        <v>10</v>
      </c>
      <c r="AC26" s="45">
        <f>IFERROR(AD26/AB26,0)</f>
        <v>201.97</v>
      </c>
      <c r="AD26" s="31">
        <v>2019.7</v>
      </c>
      <c r="AE26" s="19" t="s">
        <v>1365</v>
      </c>
      <c r="AF26" s="46">
        <v>2019.7</v>
      </c>
      <c r="AG26" s="30" t="s">
        <v>72</v>
      </c>
      <c r="AH26" s="47" t="s">
        <v>1379</v>
      </c>
      <c r="AI26" s="48" t="s">
        <v>73</v>
      </c>
      <c r="AJ26" s="48" t="s">
        <v>74</v>
      </c>
      <c r="AK26" s="3" t="s">
        <v>1377</v>
      </c>
      <c r="AL26" s="3" t="s">
        <v>1378</v>
      </c>
      <c r="AM26" s="19" t="s">
        <v>1436</v>
      </c>
      <c r="AN26" s="19" t="s">
        <v>1437</v>
      </c>
      <c r="AO26" s="19" t="s">
        <v>1435</v>
      </c>
      <c r="AP26" s="19" t="s">
        <v>1365</v>
      </c>
    </row>
    <row r="27" spans="1:42">
      <c r="A27" s="1" t="s">
        <v>166</v>
      </c>
      <c r="B27" s="1" t="str">
        <f>IF(K27="","Hide","Show")</f>
        <v>Show</v>
      </c>
      <c r="C27" s="4" t="s">
        <v>43</v>
      </c>
      <c r="E27" s="11" t="str">
        <f>"""UICT"","""",""SQL="",""2=DOCNUM"",""33031367"",""14=CUSTREF"",""4203166630"",""14=U_CUSTREF"",""4203166630"",""15=DOCDATE"",""04/04/2023"",""15=TAXDATE"",""04/04/2023"",""14=CARDCODE"",""CI1261-SGD"",""14=CARDNAME"",""CHANGI GENERAL HOSPITAL PTE LTD"",""14=ITEMCODE"",""MS6VC-01288GLP"",""14="&amp;"ITEMNAME"",""MS WINRMTDSKTP SRVCS CAL SNGL LICSAPK MVL USRCAL"",""10=QUANTITY"",""3.000000"",""14=U_PONO"",""942663A"",""15=U_PODATE"",""03/04/2023"",""10=U_TLINTCOS"",""0.000000"",""2=SLPCODE"",""132"",""14=SLPNAME"",""E0001-CS"",""14=MEMO"",""WENDY KUM CHIOU SZE"",""14=CONTACTNAME"",""E"&amp;"-INVOICE"",""10=LINETOTAL"",""656.400000"",""14=U_ENR"","""",""14=U_MSENR"",""S7138270"",""14=U_MSPCN"",""83288253"",""14=ADDRESS2"",""TAN CHUN HOOI_x000D_CHANGI GENERAL HOSPITAL PTE LTD 2 SIMEI STREET 3  SINGAPORE 529889_x000D_TAN CHUN HOOI_x000D_TEL: 6631 7341_x000D_FAX: _x000D_EMAIL: tan.chun.hooi@ihi"&amp;"s.com.sg"""</f>
        <v>"UICT","","SQL=","2=DOCNUM","33031367","14=CUSTREF","4203166630","14=U_CUSTREF","4203166630","15=DOCDATE","04/04/2023","15=TAXDATE","04/04/2023","14=CARDCODE","CI1261-SGD","14=CARDNAME","CHANGI GENERAL HOSPITAL PTE LTD","14=ITEMCODE","MS6VC-01288GLP","14=ITEMNAME","MS WINRMTDSKTP SRVCS CAL SNGL LICSAPK MVL USRCAL","10=QUANTITY","3.000000","14=U_PONO","942663A","15=U_PODATE","03/04/2023","10=U_TLINTCOS","0.000000","2=SLPCODE","132","14=SLPNAME","E0001-CS","14=MEMO","WENDY KUM CHIOU SZE","14=CONTACTNAME","E-INVOICE","10=LINETOTAL","656.400000","14=U_ENR","","14=U_MSENR","S7138270","14=U_MSPCN","83288253","14=ADDRESS2","TAN CHUN HOOI_x000D_CHANGI GENERAL HOSPITAL PTE LTD 2 SIMEI STREET 3  SINGAPORE 529889_x000D_TAN CHUN HOOI_x000D_TEL: 6631 7341_x000D_FAX: _x000D_EMAIL: tan.chun.hooi@ihis.com.sg"</v>
      </c>
      <c r="K27" s="19">
        <f>MONTH(N27)</f>
        <v>4</v>
      </c>
      <c r="L27" s="19">
        <f>YEAR(N27)</f>
        <v>2023</v>
      </c>
      <c r="M27" s="4">
        <v>33031367</v>
      </c>
      <c r="N27" s="30">
        <v>45020</v>
      </c>
      <c r="O27" s="19" t="s">
        <v>1356</v>
      </c>
      <c r="P27" s="19" t="s">
        <v>1357</v>
      </c>
      <c r="Q27" s="19"/>
      <c r="R27" s="19" t="s">
        <v>1358</v>
      </c>
      <c r="S27" s="4" t="s">
        <v>1359</v>
      </c>
      <c r="T27" s="19" t="s">
        <v>1375</v>
      </c>
      <c r="U27" s="42" t="s">
        <v>1376</v>
      </c>
      <c r="V27" s="42">
        <v>45019</v>
      </c>
      <c r="W27" s="42">
        <v>45020</v>
      </c>
      <c r="X27" s="43">
        <f>SUM(N27-V27)</f>
        <v>1</v>
      </c>
      <c r="Y27" s="44" t="s">
        <v>1380</v>
      </c>
      <c r="Z27" s="44" t="s">
        <v>1381</v>
      </c>
      <c r="AA27" s="44" t="s">
        <v>1364</v>
      </c>
      <c r="AB27" s="43">
        <v>3</v>
      </c>
      <c r="AC27" s="45">
        <f>IFERROR(AD27/AB27,0)</f>
        <v>218.79999999999998</v>
      </c>
      <c r="AD27" s="31">
        <v>656.4</v>
      </c>
      <c r="AE27" s="19" t="s">
        <v>1365</v>
      </c>
      <c r="AF27" s="46">
        <v>656.4</v>
      </c>
      <c r="AG27" s="30" t="s">
        <v>72</v>
      </c>
      <c r="AH27" s="47" t="s">
        <v>1379</v>
      </c>
      <c r="AI27" s="48" t="s">
        <v>73</v>
      </c>
      <c r="AJ27" s="48" t="s">
        <v>74</v>
      </c>
      <c r="AK27" s="3" t="s">
        <v>1380</v>
      </c>
      <c r="AL27" s="3" t="s">
        <v>1381</v>
      </c>
      <c r="AM27" s="19" t="s">
        <v>1436</v>
      </c>
      <c r="AN27" s="19" t="s">
        <v>1437</v>
      </c>
      <c r="AO27" s="19" t="s">
        <v>1435</v>
      </c>
      <c r="AP27" s="19" t="s">
        <v>1365</v>
      </c>
    </row>
    <row r="28" spans="1:42">
      <c r="A28" s="1" t="s">
        <v>166</v>
      </c>
      <c r="B28" s="1" t="str">
        <f>IF(K28="","Hide","Show")</f>
        <v>Show</v>
      </c>
      <c r="C28" s="4" t="s">
        <v>43</v>
      </c>
      <c r="E28" s="11" t="str">
        <f>"""UICT"","""",""SQL="",""2=DOCNUM"",""33031369"",""14=CUSTREF"",""4203167028"",""14=U_CUSTREF"",""4203167028"",""15=DOCDATE"",""04/04/2023"",""15=TAXDATE"",""04/04/2023"",""14=CARDCODE"",""CI1261-SGD"",""14=CARDNAME"",""CHANGI GENERAL HOSPITAL PTE LTD"",""14=ITEMCODE"",""MS021-10695GLP"",""14="&amp;"ITEMNAME"",""MS OFFICE STD 2021 SNGL LTSC"",""10=QUANTITY"",""1.000000"",""14=U_PONO"",""942606"",""15=U_PODATE"",""30/03/2023"",""10=U_TLINTCOS"",""0.000000"",""2=SLPCODE"",""132"",""14=SLPNAME"",""E0001-CS"",""14=MEMO"",""WENDY KUM CHIOU SZE"",""14=CONTACTNAME"",""E-INVOICE"",""10=LINETOT"&amp;"AL"",""403.100000"",""14=U_ENR"","""",""14=U_MSENR"",""S7138270"",""14=U_MSPCN"",""83288253"",""14=ADDRESS2"",""FELICIA PEK_x000D_CHANGI GENERAL HOSPITAL 2 SIMEI STREET 3  SINGAPORE 529889_x000D_FELICIA PEK_x000D_TEL: 64268718_x000D_FAX: _x000D_EMAIL: Felicia_Pek@cgh.com.sg"""</f>
        <v>"UICT","","SQL=","2=DOCNUM","33031369","14=CUSTREF","4203167028","14=U_CUSTREF","4203167028","15=DOCDATE","04/04/2023","15=TAXDATE","04/04/2023","14=CARDCODE","CI1261-SGD","14=CARDNAME","CHANGI GENERAL HOSPITAL PTE LTD","14=ITEMCODE","MS021-10695GLP","14=ITEMNAME","MS OFFICE STD 2021 SNGL LTSC","10=QUANTITY","1.000000","14=U_PONO","942606","15=U_PODATE","30/03/2023","10=U_TLINTCOS","0.000000","2=SLPCODE","132","14=SLPNAME","E0001-CS","14=MEMO","WENDY KUM CHIOU SZE","14=CONTACTNAME","E-INVOICE","10=LINETOTAL","403.100000","14=U_ENR","","14=U_MSENR","S7138270","14=U_MSPCN","83288253","14=ADDRESS2","FELICIA PEK_x000D_CHANGI GENERAL HOSPITAL 2 SIMEI STREET 3  SINGAPORE 529889_x000D_FELICIA PEK_x000D_TEL: 64268718_x000D_FAX: _x000D_EMAIL: Felicia_Pek@cgh.com.sg"</v>
      </c>
      <c r="K28" s="19">
        <f>MONTH(N28)</f>
        <v>4</v>
      </c>
      <c r="L28" s="19">
        <f>YEAR(N28)</f>
        <v>2023</v>
      </c>
      <c r="M28" s="4">
        <v>33031369</v>
      </c>
      <c r="N28" s="30">
        <v>45020</v>
      </c>
      <c r="O28" s="19" t="s">
        <v>1356</v>
      </c>
      <c r="P28" s="19" t="s">
        <v>1357</v>
      </c>
      <c r="Q28" s="19"/>
      <c r="R28" s="19" t="s">
        <v>1358</v>
      </c>
      <c r="S28" s="4" t="s">
        <v>1359</v>
      </c>
      <c r="T28" s="19" t="s">
        <v>1382</v>
      </c>
      <c r="U28" s="42" t="s">
        <v>1383</v>
      </c>
      <c r="V28" s="42">
        <v>45015</v>
      </c>
      <c r="W28" s="42">
        <v>45020</v>
      </c>
      <c r="X28" s="43">
        <f>SUM(N28-V28)</f>
        <v>5</v>
      </c>
      <c r="Y28" s="44" t="s">
        <v>1384</v>
      </c>
      <c r="Z28" s="44" t="s">
        <v>1385</v>
      </c>
      <c r="AA28" s="44" t="s">
        <v>1364</v>
      </c>
      <c r="AB28" s="43">
        <v>1</v>
      </c>
      <c r="AC28" s="45">
        <f>IFERROR(AD28/AB28,0)</f>
        <v>403.1</v>
      </c>
      <c r="AD28" s="31">
        <v>403.1</v>
      </c>
      <c r="AE28" s="19" t="s">
        <v>1365</v>
      </c>
      <c r="AF28" s="46">
        <v>403.1</v>
      </c>
      <c r="AG28" s="30" t="s">
        <v>72</v>
      </c>
      <c r="AH28" s="47" t="s">
        <v>1386</v>
      </c>
      <c r="AI28" s="48" t="s">
        <v>73</v>
      </c>
      <c r="AJ28" s="48" t="s">
        <v>74</v>
      </c>
      <c r="AK28" s="3" t="s">
        <v>1384</v>
      </c>
      <c r="AL28" s="3" t="s">
        <v>1385</v>
      </c>
      <c r="AM28" s="19" t="s">
        <v>1365</v>
      </c>
      <c r="AN28" s="19" t="s">
        <v>1365</v>
      </c>
      <c r="AO28" s="19" t="s">
        <v>1365</v>
      </c>
      <c r="AP28" s="19" t="s">
        <v>1365</v>
      </c>
    </row>
    <row r="29" spans="1:42">
      <c r="A29" s="1" t="s">
        <v>166</v>
      </c>
      <c r="B29" s="1" t="str">
        <f>IF(K29="","Hide","Show")</f>
        <v>Show</v>
      </c>
      <c r="C29" s="4" t="s">
        <v>43</v>
      </c>
      <c r="E29" s="11" t="str">
        <f>"""UICT"","""",""SQL="",""2=DOCNUM"",""33031393"",""14=CUSTREF"",""9023700042"",""14=U_CUSTREF"",""9023700042"",""15=DOCDATE"",""11/04/2023"",""15=TAXDATE"",""11/04/2023"",""14=CARDCODE"",""CI1209-SGD"",""14=CARDNAME"",""SINGHEALTH POLYCLINICS"",""14=ITEMCODE"",""MS6VC-04397GLP"",""14=ITEMNAME"""&amp;",""MS WIN REMOTE DESKTOP SERVICES CAL 2022 SNGL UCAL"",""10=QUANTITY"",""80.000000"",""14=U_PONO"",""942755"",""15=U_PODATE"",""10/04/2023"",""10=U_TLINTCOS"",""0.000000"",""2=SLPCODE"",""132"",""14=SLPNAME"",""E0001-CS"",""14=MEMO"",""WENDY KUM CHIOU SZE"",""14=CONTACTNAME"",""ACCOUNTS "&amp;"PAYABLE - FINANCE DEPARTMENT"",""10=LINETOTAL"",""10356.000000"",""14=U_ENR"","""",""14=U_MSENR"",""S7138270"",""14=U_MSPCN"",""868CE4DB"",""14=ADDRESS2"",""CHRISTINA LIM JIT FAN_x000D_SINGHEALTH POLYCLINIC HQ 167 JALAN BUKIT MERAH, CONNECTION ONE TOWER 5,#15-10 SINGAPORE 150167_x000D_C"&amp;"HRISTINA LIM JIT FAN_x000D_TEL: 6350 7445_x000D_FAX: _x000D_EMAIL: christina.lim.j.f@singhealth.com.sg"""</f>
        <v>"UICT","","SQL=","2=DOCNUM","33031393","14=CUSTREF","9023700042","14=U_CUSTREF","9023700042","15=DOCDATE","11/04/2023","15=TAXDATE","11/04/2023","14=CARDCODE","CI1209-SGD","14=CARDNAME","SINGHEALTH POLYCLINICS","14=ITEMCODE","MS6VC-04397GLP","14=ITEMNAME","MS WIN REMOTE DESKTOP SERVICES CAL 2022 SNGL UCAL","10=QUANTITY","80.000000","14=U_PONO","942755","15=U_PODATE","10/04/2023","10=U_TLINTCOS","0.000000","2=SLPCODE","132","14=SLPNAME","E0001-CS","14=MEMO","WENDY KUM CHIOU SZE","14=CONTACTNAME","ACCOUNTS PAYABLE - FINANCE DEPARTMENT","10=LINETOTAL","10356.000000","14=U_ENR","","14=U_MSENR","S7138270","14=U_MSPCN","868CE4DB","14=ADDRESS2","CHRISTINA LIM JIT FAN_x000D_SINGHEALTH POLYCLINIC HQ 167 JALAN BUKIT MERAH, CONNECTION ONE TOWER 5,#15-10 SINGAPORE 150167_x000D_CHRISTINA LIM JIT FAN_x000D_TEL: 6350 7445_x000D_FAX: _x000D_EMAIL: christina.lim.j.f@singhealth.com.sg"</v>
      </c>
      <c r="K29" s="19">
        <f>MONTH(N29)</f>
        <v>4</v>
      </c>
      <c r="L29" s="19">
        <f>YEAR(N29)</f>
        <v>2023</v>
      </c>
      <c r="M29" s="4">
        <v>33031393</v>
      </c>
      <c r="N29" s="30">
        <v>45027</v>
      </c>
      <c r="O29" s="19" t="s">
        <v>1356</v>
      </c>
      <c r="P29" s="19" t="s">
        <v>1387</v>
      </c>
      <c r="Q29" s="19"/>
      <c r="R29" s="19" t="s">
        <v>1388</v>
      </c>
      <c r="S29" s="4" t="s">
        <v>1389</v>
      </c>
      <c r="T29" s="19" t="s">
        <v>1390</v>
      </c>
      <c r="U29" s="42" t="s">
        <v>1391</v>
      </c>
      <c r="V29" s="42">
        <v>45026</v>
      </c>
      <c r="W29" s="42">
        <v>45027</v>
      </c>
      <c r="X29" s="43">
        <f>SUM(N29-V29)</f>
        <v>1</v>
      </c>
      <c r="Y29" s="44" t="s">
        <v>1392</v>
      </c>
      <c r="Z29" s="44" t="s">
        <v>1393</v>
      </c>
      <c r="AA29" s="44" t="s">
        <v>1364</v>
      </c>
      <c r="AB29" s="43">
        <v>80</v>
      </c>
      <c r="AC29" s="45">
        <f>IFERROR(AD29/AB29,0)</f>
        <v>129.44999999999999</v>
      </c>
      <c r="AD29" s="31">
        <v>10356</v>
      </c>
      <c r="AE29" s="19" t="s">
        <v>1365</v>
      </c>
      <c r="AF29" s="46">
        <v>10356</v>
      </c>
      <c r="AG29" s="30" t="s">
        <v>72</v>
      </c>
      <c r="AH29" s="47" t="s">
        <v>1394</v>
      </c>
      <c r="AI29" s="48" t="s">
        <v>73</v>
      </c>
      <c r="AJ29" s="48" t="s">
        <v>74</v>
      </c>
      <c r="AK29" s="3" t="s">
        <v>1392</v>
      </c>
      <c r="AL29" s="3" t="s">
        <v>1393</v>
      </c>
      <c r="AM29" s="19" t="s">
        <v>1365</v>
      </c>
      <c r="AN29" s="19" t="s">
        <v>1365</v>
      </c>
      <c r="AO29" s="19" t="s">
        <v>1365</v>
      </c>
      <c r="AP29" s="19" t="s">
        <v>1365</v>
      </c>
    </row>
    <row r="30" spans="1:42">
      <c r="A30" s="1" t="s">
        <v>166</v>
      </c>
      <c r="B30" s="1" t="str">
        <f>IF(K30="","Hide","Show")</f>
        <v>Show</v>
      </c>
      <c r="C30" s="4" t="s">
        <v>43</v>
      </c>
      <c r="E30" s="11" t="str">
        <f>"""UICT"","""",""SQL="",""2=DOCNUM"",""33031393"",""14=CUSTREF"",""9023700042"",""14=U_CUSTREF"",""9023700042"",""15=DOCDATE"",""11/04/2023"",""15=TAXDATE"",""11/04/2023"",""14=CARDCODE"",""CI1209-SGD"",""14=CARDNAME"",""SINGHEALTH POLYCLINICS"",""14=ITEMCODE"",""MS6VC-04397GLP"",""14=ITEMNAME"""&amp;",""MS WIN REMOTE DESKTOP SERVICES CAL 2022 SNGL UCAL"",""10=QUANTITY"",""80.000000"",""14=U_PONO"",""942755"",""15=U_PODATE"",""10/04/2023"",""10=U_TLINTCOS"",""0.000000"",""2=SLPCODE"",""132"",""14=SLPNAME"",""E0001-CS"",""14=MEMO"",""WENDY KUM CHIOU SZE"",""14=CONTACTNAME"",""ACCOUNTS "&amp;"PAYABLE - FINANCE DEPARTMENT"",""10=LINETOTAL"",""10356.000000"",""14=U_ENR"","""",""14=U_MSENR"",""S7138270"",""14=U_MSPCN"",""868CE4DB"",""14=ADDRESS2"",""CHRISTINA LIM JIT FAN_x000D_SINGHEALTH POLYCLINIC HQ 167 JALAN BUKIT MERAH, CONNECTION ONE TOWER 5,#15-10 SINGAPORE 150167_x000D_C"&amp;"HRISTINA LIM JIT FAN_x000D_TEL: 6350 7445_x000D_FAX: _x000D_EMAIL: christina.lim.j.f@singhealth.com.sg"""</f>
        <v>"UICT","","SQL=","2=DOCNUM","33031393","14=CUSTREF","9023700042","14=U_CUSTREF","9023700042","15=DOCDATE","11/04/2023","15=TAXDATE","11/04/2023","14=CARDCODE","CI1209-SGD","14=CARDNAME","SINGHEALTH POLYCLINICS","14=ITEMCODE","MS6VC-04397GLP","14=ITEMNAME","MS WIN REMOTE DESKTOP SERVICES CAL 2022 SNGL UCAL","10=QUANTITY","80.000000","14=U_PONO","942755","15=U_PODATE","10/04/2023","10=U_TLINTCOS","0.000000","2=SLPCODE","132","14=SLPNAME","E0001-CS","14=MEMO","WENDY KUM CHIOU SZE","14=CONTACTNAME","ACCOUNTS PAYABLE - FINANCE DEPARTMENT","10=LINETOTAL","10356.000000","14=U_ENR","","14=U_MSENR","S7138270","14=U_MSPCN","868CE4DB","14=ADDRESS2","CHRISTINA LIM JIT FAN_x000D_SINGHEALTH POLYCLINIC HQ 167 JALAN BUKIT MERAH, CONNECTION ONE TOWER 5,#15-10 SINGAPORE 150167_x000D_CHRISTINA LIM JIT FAN_x000D_TEL: 6350 7445_x000D_FAX: _x000D_EMAIL: christina.lim.j.f@singhealth.com.sg"</v>
      </c>
      <c r="K30" s="19">
        <f>MONTH(N30)</f>
        <v>4</v>
      </c>
      <c r="L30" s="19">
        <f>YEAR(N30)</f>
        <v>2023</v>
      </c>
      <c r="M30" s="4">
        <v>33031393</v>
      </c>
      <c r="N30" s="30">
        <v>45027</v>
      </c>
      <c r="O30" s="19" t="s">
        <v>1356</v>
      </c>
      <c r="P30" s="19" t="s">
        <v>1387</v>
      </c>
      <c r="Q30" s="19"/>
      <c r="R30" s="19" t="s">
        <v>1388</v>
      </c>
      <c r="S30" s="4" t="s">
        <v>1389</v>
      </c>
      <c r="T30" s="19" t="s">
        <v>1390</v>
      </c>
      <c r="U30" s="42" t="s">
        <v>1391</v>
      </c>
      <c r="V30" s="42">
        <v>45026</v>
      </c>
      <c r="W30" s="42">
        <v>45027</v>
      </c>
      <c r="X30" s="43">
        <f>SUM(N30-V30)</f>
        <v>1</v>
      </c>
      <c r="Y30" s="44" t="s">
        <v>1392</v>
      </c>
      <c r="Z30" s="44" t="s">
        <v>1393</v>
      </c>
      <c r="AA30" s="44" t="s">
        <v>1364</v>
      </c>
      <c r="AB30" s="43">
        <v>80</v>
      </c>
      <c r="AC30" s="45">
        <f>IFERROR(AD30/AB30,0)</f>
        <v>129.44999999999999</v>
      </c>
      <c r="AD30" s="31">
        <v>10356</v>
      </c>
      <c r="AE30" s="19" t="s">
        <v>1365</v>
      </c>
      <c r="AF30" s="46">
        <v>10356</v>
      </c>
      <c r="AG30" s="30" t="s">
        <v>72</v>
      </c>
      <c r="AH30" s="47" t="s">
        <v>1394</v>
      </c>
      <c r="AI30" s="48" t="s">
        <v>73</v>
      </c>
      <c r="AJ30" s="48" t="s">
        <v>74</v>
      </c>
      <c r="AK30" s="3" t="s">
        <v>1392</v>
      </c>
      <c r="AL30" s="3" t="s">
        <v>1393</v>
      </c>
      <c r="AM30" s="19" t="s">
        <v>1365</v>
      </c>
      <c r="AN30" s="19" t="s">
        <v>1365</v>
      </c>
      <c r="AO30" s="19" t="s">
        <v>1365</v>
      </c>
      <c r="AP30" s="19" t="s">
        <v>1365</v>
      </c>
    </row>
    <row r="31" spans="1:42">
      <c r="A31" s="1" t="s">
        <v>166</v>
      </c>
      <c r="B31" s="1" t="str">
        <f>IF(K31="","Hide","Show")</f>
        <v>Show</v>
      </c>
      <c r="C31" s="4" t="s">
        <v>43</v>
      </c>
      <c r="E31" s="11" t="str">
        <f>"""UICT"","""",""SQL="",""2=DOCNUM"",""33031393"",""14=CUSTREF"",""9023700042"",""14=U_CUSTREF"",""9023700042"",""15=DOCDATE"",""11/04/2023"",""15=TAXDATE"",""11/04/2023"",""14=CARDCODE"",""CI1209-SGD"",""14=CARDNAME"",""SINGHEALTH POLYCLINICS"",""14=ITEMCODE"",""MS9EM-00832GLP"",""14=ITEMNAME"""&amp;",""MS WIN SVR STD CORE 2022 SNGL 2  LIC CORE LIC"",""10=QUANTITY"",""9.000000"",""14=U_PONO"",""942755"",""15=U_PODATE"",""10/04/2023"",""10=U_TLINTCOS"",""0.000000"",""2=SLPCODE"",""132"",""14=SLPNAME"",""E0001-CS"",""14=MEMO"",""WENDY KUM CHIOU SZE"",""14=CONTACTNAME"",""ACCOUNTS PAYAB"&amp;"LE - FINANCE DEPARTMENT"",""10=LINETOTAL"",""1090.980000"",""14=U_ENR"","""",""14=U_MSENR"",""S7138270"",""14=U_MSPCN"",""868CE4DB"",""14=ADDRESS2"",""CHRISTINA LIM JIT FAN_x000D_SINGHEALTH POLYCLINIC HQ 167 JALAN BUKIT MERAH, CONNECTION ONE TOWER 5,#15-10 SINGAPORE 150167_x000D_CHRISTI"&amp;"NA LIM JIT FAN_x000D_TEL: 6350 7445_x000D_FAX: _x000D_EMAIL: christina.lim.j.f@singhealth.com.sg"""</f>
        <v>"UICT","","SQL=","2=DOCNUM","33031393","14=CUSTREF","9023700042","14=U_CUSTREF","9023700042","15=DOCDATE","11/04/2023","15=TAXDATE","11/04/2023","14=CARDCODE","CI1209-SGD","14=CARDNAME","SINGHEALTH POLYCLINICS","14=ITEMCODE","MS9EM-00832GLP","14=ITEMNAME","MS WIN SVR STD CORE 2022 SNGL 2  LIC CORE LIC","10=QUANTITY","9.000000","14=U_PONO","942755","15=U_PODATE","10/04/2023","10=U_TLINTCOS","0.000000","2=SLPCODE","132","14=SLPNAME","E0001-CS","14=MEMO","WENDY KUM CHIOU SZE","14=CONTACTNAME","ACCOUNTS PAYABLE - FINANCE DEPARTMENT","10=LINETOTAL","1090.980000","14=U_ENR","","14=U_MSENR","S7138270","14=U_MSPCN","868CE4DB","14=ADDRESS2","CHRISTINA LIM JIT FAN_x000D_SINGHEALTH POLYCLINIC HQ 167 JALAN BUKIT MERAH, CONNECTION ONE TOWER 5,#15-10 SINGAPORE 150167_x000D_CHRISTINA LIM JIT FAN_x000D_TEL: 6350 7445_x000D_FAX: _x000D_EMAIL: christina.lim.j.f@singhealth.com.sg"</v>
      </c>
      <c r="K31" s="19">
        <f>MONTH(N31)</f>
        <v>4</v>
      </c>
      <c r="L31" s="19">
        <f>YEAR(N31)</f>
        <v>2023</v>
      </c>
      <c r="M31" s="4">
        <v>33031393</v>
      </c>
      <c r="N31" s="30">
        <v>45027</v>
      </c>
      <c r="O31" s="19" t="s">
        <v>1356</v>
      </c>
      <c r="P31" s="19" t="s">
        <v>1387</v>
      </c>
      <c r="Q31" s="19"/>
      <c r="R31" s="19" t="s">
        <v>1388</v>
      </c>
      <c r="S31" s="4" t="s">
        <v>1389</v>
      </c>
      <c r="T31" s="19" t="s">
        <v>1390</v>
      </c>
      <c r="U31" s="42" t="s">
        <v>1391</v>
      </c>
      <c r="V31" s="42">
        <v>45026</v>
      </c>
      <c r="W31" s="42">
        <v>45027</v>
      </c>
      <c r="X31" s="43">
        <f>SUM(N31-V31)</f>
        <v>1</v>
      </c>
      <c r="Y31" s="44" t="s">
        <v>1395</v>
      </c>
      <c r="Z31" s="44" t="s">
        <v>1396</v>
      </c>
      <c r="AA31" s="44" t="s">
        <v>1364</v>
      </c>
      <c r="AB31" s="43">
        <v>9</v>
      </c>
      <c r="AC31" s="45">
        <f>IFERROR(AD31/AB31,0)</f>
        <v>121.22</v>
      </c>
      <c r="AD31" s="31">
        <v>1090.98</v>
      </c>
      <c r="AE31" s="19" t="s">
        <v>1365</v>
      </c>
      <c r="AF31" s="46">
        <v>1090.98</v>
      </c>
      <c r="AG31" s="30" t="s">
        <v>72</v>
      </c>
      <c r="AH31" s="47" t="s">
        <v>1394</v>
      </c>
      <c r="AI31" s="48" t="s">
        <v>73</v>
      </c>
      <c r="AJ31" s="48" t="s">
        <v>74</v>
      </c>
      <c r="AK31" s="3" t="s">
        <v>1395</v>
      </c>
      <c r="AL31" s="3" t="s">
        <v>1396</v>
      </c>
      <c r="AM31" s="19" t="s">
        <v>1365</v>
      </c>
      <c r="AN31" s="19" t="s">
        <v>1365</v>
      </c>
      <c r="AO31" s="19" t="s">
        <v>1365</v>
      </c>
      <c r="AP31" s="19" t="s">
        <v>1365</v>
      </c>
    </row>
    <row r="32" spans="1:42">
      <c r="A32" s="1" t="s">
        <v>166</v>
      </c>
      <c r="B32" s="1" t="str">
        <f>IF(K32="","Hide","Show")</f>
        <v>Show</v>
      </c>
      <c r="C32" s="4" t="s">
        <v>43</v>
      </c>
      <c r="E32" s="11" t="str">
        <f>"""UICT"","""",""SQL="",""2=DOCNUM"",""33031393"",""14=CUSTREF"",""9023700042"",""14=U_CUSTREF"",""9023700042"",""15=DOCDATE"",""11/04/2023"",""15=TAXDATE"",""11/04/2023"",""14=CARDCODE"",""CI1209-SGD"",""14=CARDNAME"",""SINGHEALTH POLYCLINICS"",""14=ITEMCODE"",""MS9EM-00832GLP"",""14=ITEMNAME"""&amp;",""MS WIN SVR STD CORE 2022 SNGL 2  LIC CORE LIC"",""10=QUANTITY"",""10.000000"",""14=U_PONO"",""942755"",""15=U_PODATE"",""10/04/2023"",""10=U_TLINTCOS"",""0.000000"",""2=SLPCODE"",""132"",""14=SLPNAME"",""E0001-CS"",""14=MEMO"",""WENDY KUM CHIOU SZE"",""14=CONTACTNAME"",""ACCOUNTS PAYA"&amp;"BLE - FINANCE DEPARTMENT"",""10=LINETOTAL"",""1212.200000"",""14=U_ENR"","""",""14=U_MSENR"",""S7138270"",""14=U_MSPCN"",""868CE4DB"",""14=ADDRESS2"",""CHRISTINA LIM JIT FAN_x000D_SINGHEALTH POLYCLINIC HQ 167 JALAN BUKIT MERAH, CONNECTION ONE TOWER 5,#15-10 SINGAPORE 150167_x000D_CHRIST"&amp;"INA LIM JIT FAN_x000D_TEL: 6350 7445_x000D_FAX: _x000D_EMAIL: christina.lim.j.f@singhealth.com.sg"""</f>
        <v>"UICT","","SQL=","2=DOCNUM","33031393","14=CUSTREF","9023700042","14=U_CUSTREF","9023700042","15=DOCDATE","11/04/2023","15=TAXDATE","11/04/2023","14=CARDCODE","CI1209-SGD","14=CARDNAME","SINGHEALTH POLYCLINICS","14=ITEMCODE","MS9EM-00832GLP","14=ITEMNAME","MS WIN SVR STD CORE 2022 SNGL 2  LIC CORE LIC","10=QUANTITY","10.000000","14=U_PONO","942755","15=U_PODATE","10/04/2023","10=U_TLINTCOS","0.000000","2=SLPCODE","132","14=SLPNAME","E0001-CS","14=MEMO","WENDY KUM CHIOU SZE","14=CONTACTNAME","ACCOUNTS PAYABLE - FINANCE DEPARTMENT","10=LINETOTAL","1212.200000","14=U_ENR","","14=U_MSENR","S7138270","14=U_MSPCN","868CE4DB","14=ADDRESS2","CHRISTINA LIM JIT FAN_x000D_SINGHEALTH POLYCLINIC HQ 167 JALAN BUKIT MERAH, CONNECTION ONE TOWER 5,#15-10 SINGAPORE 150167_x000D_CHRISTINA LIM JIT FAN_x000D_TEL: 6350 7445_x000D_FAX: _x000D_EMAIL: christina.lim.j.f@singhealth.com.sg"</v>
      </c>
      <c r="K32" s="19">
        <f>MONTH(N32)</f>
        <v>4</v>
      </c>
      <c r="L32" s="19">
        <f>YEAR(N32)</f>
        <v>2023</v>
      </c>
      <c r="M32" s="4">
        <v>33031393</v>
      </c>
      <c r="N32" s="30">
        <v>45027</v>
      </c>
      <c r="O32" s="19" t="s">
        <v>1356</v>
      </c>
      <c r="P32" s="19" t="s">
        <v>1387</v>
      </c>
      <c r="Q32" s="19"/>
      <c r="R32" s="19" t="s">
        <v>1388</v>
      </c>
      <c r="S32" s="4" t="s">
        <v>1389</v>
      </c>
      <c r="T32" s="19" t="s">
        <v>1390</v>
      </c>
      <c r="U32" s="42" t="s">
        <v>1391</v>
      </c>
      <c r="V32" s="42">
        <v>45026</v>
      </c>
      <c r="W32" s="42">
        <v>45027</v>
      </c>
      <c r="X32" s="43">
        <f>SUM(N32-V32)</f>
        <v>1</v>
      </c>
      <c r="Y32" s="44" t="s">
        <v>1395</v>
      </c>
      <c r="Z32" s="44" t="s">
        <v>1396</v>
      </c>
      <c r="AA32" s="44" t="s">
        <v>1364</v>
      </c>
      <c r="AB32" s="43">
        <v>10</v>
      </c>
      <c r="AC32" s="45">
        <f>IFERROR(AD32/AB32,0)</f>
        <v>121.22</v>
      </c>
      <c r="AD32" s="31">
        <v>1212.2</v>
      </c>
      <c r="AE32" s="19" t="s">
        <v>1365</v>
      </c>
      <c r="AF32" s="46">
        <v>1212.2</v>
      </c>
      <c r="AG32" s="30" t="s">
        <v>72</v>
      </c>
      <c r="AH32" s="47" t="s">
        <v>1394</v>
      </c>
      <c r="AI32" s="48" t="s">
        <v>73</v>
      </c>
      <c r="AJ32" s="48" t="s">
        <v>74</v>
      </c>
      <c r="AK32" s="3" t="s">
        <v>1395</v>
      </c>
      <c r="AL32" s="3" t="s">
        <v>1396</v>
      </c>
      <c r="AM32" s="19" t="s">
        <v>1365</v>
      </c>
      <c r="AN32" s="19" t="s">
        <v>1365</v>
      </c>
      <c r="AO32" s="19" t="s">
        <v>1365</v>
      </c>
      <c r="AP32" s="19" t="s">
        <v>1365</v>
      </c>
    </row>
    <row r="33" spans="1:42">
      <c r="A33" s="1" t="s">
        <v>166</v>
      </c>
      <c r="B33" s="1" t="str">
        <f>IF(K33="","Hide","Show")</f>
        <v>Show</v>
      </c>
      <c r="C33" s="4" t="s">
        <v>43</v>
      </c>
      <c r="E33" s="11" t="str">
        <f>"""UICT"","""",""SQL="",""2=DOCNUM"",""33031394"",""14=CUSTREF"",""9023700028"",""14=U_CUSTREF"",""9023700028"",""15=DOCDATE"",""11/04/2023"",""15=TAXDATE"",""11/04/2023"",""14=CARDCODE"",""CI1209-SGD"",""14=CARDNAME"",""SINGHEALTH POLYCLINICS"",""14=ITEMCODE"",""MS9EA-01291GLP"",""14=ITEMNAME"""&amp;",""MS WIN SERVER DC CORE 2022 SNGL 2 LIC CORE LIC"",""10=QUANTITY"",""14.000000"",""14=U_PONO"",""942760"",""15=U_PODATE"",""07/04/2023"",""10=U_TLINTCOS"",""0.000000"",""2=SLPCODE"",""132"",""14=SLPNAME"",""E0001-CS"",""14=MEMO"",""WENDY KUM CHIOU SZE"",""14=CONTACTNAME"",""ACCOUNTS PAY"&amp;"ABLE - FINANCE DEPARTMENT"",""10=LINETOTAL"",""9472.960000"",""14=U_ENR"","""",""14=U_MSENR"",""S7138270"",""14=U_MSPCN"",""868CE4DB"",""14=ADDRESS2"",""SINGHEALTH POLYCLINICS HQ_x000D_167 JALAN BUKIT MERAH, CONNECTION ONE,_x000D_TOWER 5, #15-10_x000D_SINGAPORE 150167_x000D_JESSICA ONG HWEE HOON(63"&amp;"507562)/MILDRED (63507554)"""</f>
        <v>"UICT","","SQL=","2=DOCNUM","33031394","14=CUSTREF","9023700028","14=U_CUSTREF","9023700028","15=DOCDATE","11/04/2023","15=TAXDATE","11/04/2023","14=CARDCODE","CI1209-SGD","14=CARDNAME","SINGHEALTH POLYCLINICS","14=ITEMCODE","MS9EA-01291GLP","14=ITEMNAME","MS WIN SERVER DC CORE 2022 SNGL 2 LIC CORE LIC","10=QUANTITY","14.000000","14=U_PONO","942760","15=U_PODATE","07/04/2023","10=U_TLINTCOS","0.000000","2=SLPCODE","132","14=SLPNAME","E0001-CS","14=MEMO","WENDY KUM CHIOU SZE","14=CONTACTNAME","ACCOUNTS PAYABLE - FINANCE DEPARTMENT","10=LINETOTAL","9472.960000","14=U_ENR","","14=U_MSENR","S7138270","14=U_MSPCN","868CE4DB","14=ADDRESS2","SINGHEALTH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33" s="19">
        <f>MONTH(N33)</f>
        <v>4</v>
      </c>
      <c r="L33" s="19">
        <f>YEAR(N33)</f>
        <v>2023</v>
      </c>
      <c r="M33" s="4">
        <v>33031394</v>
      </c>
      <c r="N33" s="30">
        <v>45027</v>
      </c>
      <c r="O33" s="19" t="s">
        <v>1356</v>
      </c>
      <c r="P33" s="19" t="s">
        <v>1387</v>
      </c>
      <c r="Q33" s="19"/>
      <c r="R33" s="19" t="s">
        <v>1388</v>
      </c>
      <c r="S33" s="4" t="s">
        <v>1389</v>
      </c>
      <c r="T33" s="19" t="s">
        <v>1397</v>
      </c>
      <c r="U33" s="42" t="s">
        <v>1398</v>
      </c>
      <c r="V33" s="42">
        <v>45023</v>
      </c>
      <c r="W33" s="42">
        <v>45027</v>
      </c>
      <c r="X33" s="43">
        <f>SUM(N33-V33)</f>
        <v>4</v>
      </c>
      <c r="Y33" s="44" t="s">
        <v>1399</v>
      </c>
      <c r="Z33" s="44" t="s">
        <v>1400</v>
      </c>
      <c r="AA33" s="44" t="s">
        <v>1364</v>
      </c>
      <c r="AB33" s="43">
        <v>14</v>
      </c>
      <c r="AC33" s="45">
        <f>IFERROR(AD33/AB33,0)</f>
        <v>676.64</v>
      </c>
      <c r="AD33" s="31">
        <v>9472.9599999999991</v>
      </c>
      <c r="AE33" s="19" t="s">
        <v>1365</v>
      </c>
      <c r="AF33" s="46">
        <v>9472.9599999999991</v>
      </c>
      <c r="AG33" s="30" t="s">
        <v>72</v>
      </c>
      <c r="AH33" s="47" t="s">
        <v>1401</v>
      </c>
      <c r="AI33" s="48" t="s">
        <v>73</v>
      </c>
      <c r="AJ33" s="48" t="s">
        <v>74</v>
      </c>
      <c r="AK33" s="3" t="s">
        <v>1399</v>
      </c>
      <c r="AL33" s="3" t="s">
        <v>1400</v>
      </c>
      <c r="AM33" s="19" t="s">
        <v>1365</v>
      </c>
      <c r="AN33" s="19" t="s">
        <v>1365</v>
      </c>
      <c r="AO33" s="19" t="s">
        <v>1365</v>
      </c>
      <c r="AP33" s="19" t="s">
        <v>1365</v>
      </c>
    </row>
    <row r="34" spans="1:42">
      <c r="A34" s="1" t="s">
        <v>166</v>
      </c>
      <c r="B34" s="1" t="str">
        <f>IF(K34="","Hide","Show")</f>
        <v>Show</v>
      </c>
      <c r="C34" s="4" t="s">
        <v>43</v>
      </c>
      <c r="E34" s="11" t="str">
        <f>"""UICT"","""",""SQL="",""2=DOCNUM"",""33031394"",""14=CUSTREF"",""9023700028"",""14=U_CUSTREF"",""9023700028"",""15=DOCDATE"",""11/04/2023"",""15=TAXDATE"",""11/04/2023"",""14=CARDCODE"",""CI1209-SGD"",""14=CARDNAME"",""SINGHEALTH POLYCLINICS"",""14=ITEMCODE"",""MS9EA-01291GLP"",""14=ITEMNAME"""&amp;",""MS WIN SERVER DC CORE 2022 SNGL 2 LIC CORE LIC"",""10=QUANTITY"",""14.000000"",""14=U_PONO"",""942760"",""15=U_PODATE"",""07/04/2023"",""10=U_TLINTCOS"",""0.000000"",""2=SLPCODE"",""132"",""14=SLPNAME"",""E0001-CS"",""14=MEMO"",""WENDY KUM CHIOU SZE"",""14=CONTACTNAME"",""ACCOUNTS PAY"&amp;"ABLE - FINANCE DEPARTMENT"",""10=LINETOTAL"",""9472.960000"",""14=U_ENR"","""",""14=U_MSENR"",""S7138270"",""14=U_MSPCN"",""868CE4DB"",""14=ADDRESS2"",""SINGHEALTH POLYCLINICS HQ_x000D_167 JALAN BUKIT MERAH, CONNECTION ONE,_x000D_TOWER 5, #15-10_x000D_SINGAPORE 150167_x000D_JESSICA ONG HWEE HOON(63"&amp;"507562)/MILDRED (63507554)"""</f>
        <v>"UICT","","SQL=","2=DOCNUM","33031394","14=CUSTREF","9023700028","14=U_CUSTREF","9023700028","15=DOCDATE","11/04/2023","15=TAXDATE","11/04/2023","14=CARDCODE","CI1209-SGD","14=CARDNAME","SINGHEALTH POLYCLINICS","14=ITEMCODE","MS9EA-01291GLP","14=ITEMNAME","MS WIN SERVER DC CORE 2022 SNGL 2 LIC CORE LIC","10=QUANTITY","14.000000","14=U_PONO","942760","15=U_PODATE","07/04/2023","10=U_TLINTCOS","0.000000","2=SLPCODE","132","14=SLPNAME","E0001-CS","14=MEMO","WENDY KUM CHIOU SZE","14=CONTACTNAME","ACCOUNTS PAYABLE - FINANCE DEPARTMENT","10=LINETOTAL","9472.960000","14=U_ENR","","14=U_MSENR","S7138270","14=U_MSPCN","868CE4DB","14=ADDRESS2","SINGHEALTH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34" s="19">
        <f>MONTH(N34)</f>
        <v>4</v>
      </c>
      <c r="L34" s="19">
        <f>YEAR(N34)</f>
        <v>2023</v>
      </c>
      <c r="M34" s="4">
        <v>33031394</v>
      </c>
      <c r="N34" s="30">
        <v>45027</v>
      </c>
      <c r="O34" s="19" t="s">
        <v>1356</v>
      </c>
      <c r="P34" s="19" t="s">
        <v>1387</v>
      </c>
      <c r="Q34" s="19"/>
      <c r="R34" s="19" t="s">
        <v>1388</v>
      </c>
      <c r="S34" s="4" t="s">
        <v>1389</v>
      </c>
      <c r="T34" s="19" t="s">
        <v>1397</v>
      </c>
      <c r="U34" s="42" t="s">
        <v>1398</v>
      </c>
      <c r="V34" s="42">
        <v>45023</v>
      </c>
      <c r="W34" s="42">
        <v>45027</v>
      </c>
      <c r="X34" s="43">
        <f>SUM(N34-V34)</f>
        <v>4</v>
      </c>
      <c r="Y34" s="44" t="s">
        <v>1399</v>
      </c>
      <c r="Z34" s="44" t="s">
        <v>1400</v>
      </c>
      <c r="AA34" s="44" t="s">
        <v>1364</v>
      </c>
      <c r="AB34" s="43">
        <v>14</v>
      </c>
      <c r="AC34" s="45">
        <f>IFERROR(AD34/AB34,0)</f>
        <v>676.64</v>
      </c>
      <c r="AD34" s="31">
        <v>9472.9599999999991</v>
      </c>
      <c r="AE34" s="19" t="s">
        <v>1365</v>
      </c>
      <c r="AF34" s="46">
        <v>9472.9599999999991</v>
      </c>
      <c r="AG34" s="30" t="s">
        <v>72</v>
      </c>
      <c r="AH34" s="47" t="s">
        <v>1401</v>
      </c>
      <c r="AI34" s="48" t="s">
        <v>73</v>
      </c>
      <c r="AJ34" s="48" t="s">
        <v>74</v>
      </c>
      <c r="AK34" s="3" t="s">
        <v>1399</v>
      </c>
      <c r="AL34" s="3" t="s">
        <v>1400</v>
      </c>
      <c r="AM34" s="19" t="s">
        <v>1365</v>
      </c>
      <c r="AN34" s="19" t="s">
        <v>1365</v>
      </c>
      <c r="AO34" s="19" t="s">
        <v>1365</v>
      </c>
      <c r="AP34" s="19" t="s">
        <v>1365</v>
      </c>
    </row>
    <row r="35" spans="1:42">
      <c r="A35" s="1" t="s">
        <v>166</v>
      </c>
      <c r="B35" s="1" t="str">
        <f>IF(K35="","Hide","Show")</f>
        <v>Show</v>
      </c>
      <c r="C35" s="4" t="s">
        <v>43</v>
      </c>
      <c r="E35" s="11" t="str">
        <f>"""UICT"","""",""SQL="",""2=DOCNUM"",""33031394"",""14=CUSTREF"",""9023700028"",""14=U_CUSTREF"",""9023700028"",""15=DOCDATE"",""11/04/2023"",""15=TAXDATE"",""11/04/2023"",""14=CARDCODE"",""CI1209-SGD"",""14=CARDNAME"",""SINGHEALTH POLYCLINICS"",""14=ITEMCODE"",""MS9EA-01291GLP"",""14=ITEMNAME"""&amp;",""MS WIN SERVER DC CORE 2022 SNGL 2 LIC CORE LIC"",""10=QUANTITY"",""14.000000"",""14=U_PONO"",""942760"",""15=U_PODATE"",""07/04/2023"",""10=U_TLINTCOS"",""0.000000"",""2=SLPCODE"",""132"",""14=SLPNAME"",""E0001-CS"",""14=MEMO"",""WENDY KUM CHIOU SZE"",""14=CONTACTNAME"",""ACCOUNTS PAY"&amp;"ABLE - FINANCE DEPARTMENT"",""10=LINETOTAL"",""9472.960000"",""14=U_ENR"","""",""14=U_MSENR"",""S7138270"",""14=U_MSPCN"",""868CE4DB"",""14=ADDRESS2"",""SINGHEALTH POLYCLINICS HQ_x000D_167 JALAN BUKIT MERAH, CONNECTION ONE,_x000D_TOWER 5, #15-10_x000D_SINGAPORE 150167_x000D_JESSICA ONG HWEE HOON(63"&amp;"507562)/MILDRED (63507554)"""</f>
        <v>"UICT","","SQL=","2=DOCNUM","33031394","14=CUSTREF","9023700028","14=U_CUSTREF","9023700028","15=DOCDATE","11/04/2023","15=TAXDATE","11/04/2023","14=CARDCODE","CI1209-SGD","14=CARDNAME","SINGHEALTH POLYCLINICS","14=ITEMCODE","MS9EA-01291GLP","14=ITEMNAME","MS WIN SERVER DC CORE 2022 SNGL 2 LIC CORE LIC","10=QUANTITY","14.000000","14=U_PONO","942760","15=U_PODATE","07/04/2023","10=U_TLINTCOS","0.000000","2=SLPCODE","132","14=SLPNAME","E0001-CS","14=MEMO","WENDY KUM CHIOU SZE","14=CONTACTNAME","ACCOUNTS PAYABLE - FINANCE DEPARTMENT","10=LINETOTAL","9472.960000","14=U_ENR","","14=U_MSENR","S7138270","14=U_MSPCN","868CE4DB","14=ADDRESS2","SINGHEALTH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35" s="19">
        <f>MONTH(N35)</f>
        <v>4</v>
      </c>
      <c r="L35" s="19">
        <f>YEAR(N35)</f>
        <v>2023</v>
      </c>
      <c r="M35" s="4">
        <v>33031394</v>
      </c>
      <c r="N35" s="30">
        <v>45027</v>
      </c>
      <c r="O35" s="19" t="s">
        <v>1356</v>
      </c>
      <c r="P35" s="19" t="s">
        <v>1387</v>
      </c>
      <c r="Q35" s="19"/>
      <c r="R35" s="19" t="s">
        <v>1388</v>
      </c>
      <c r="S35" s="4" t="s">
        <v>1389</v>
      </c>
      <c r="T35" s="19" t="s">
        <v>1397</v>
      </c>
      <c r="U35" s="42" t="s">
        <v>1398</v>
      </c>
      <c r="V35" s="42">
        <v>45023</v>
      </c>
      <c r="W35" s="42">
        <v>45027</v>
      </c>
      <c r="X35" s="43">
        <f>SUM(N35-V35)</f>
        <v>4</v>
      </c>
      <c r="Y35" s="44" t="s">
        <v>1399</v>
      </c>
      <c r="Z35" s="44" t="s">
        <v>1400</v>
      </c>
      <c r="AA35" s="44" t="s">
        <v>1364</v>
      </c>
      <c r="AB35" s="43">
        <v>14</v>
      </c>
      <c r="AC35" s="45">
        <f>IFERROR(AD35/AB35,0)</f>
        <v>676.64</v>
      </c>
      <c r="AD35" s="31">
        <v>9472.9599999999991</v>
      </c>
      <c r="AE35" s="19" t="s">
        <v>1365</v>
      </c>
      <c r="AF35" s="46">
        <v>9472.9599999999991</v>
      </c>
      <c r="AG35" s="30" t="s">
        <v>72</v>
      </c>
      <c r="AH35" s="47" t="s">
        <v>1401</v>
      </c>
      <c r="AI35" s="48" t="s">
        <v>73</v>
      </c>
      <c r="AJ35" s="48" t="s">
        <v>74</v>
      </c>
      <c r="AK35" s="3" t="s">
        <v>1399</v>
      </c>
      <c r="AL35" s="3" t="s">
        <v>1400</v>
      </c>
      <c r="AM35" s="19" t="s">
        <v>1365</v>
      </c>
      <c r="AN35" s="19" t="s">
        <v>1365</v>
      </c>
      <c r="AO35" s="19" t="s">
        <v>1365</v>
      </c>
      <c r="AP35" s="19" t="s">
        <v>1365</v>
      </c>
    </row>
    <row r="36" spans="1:42">
      <c r="A36" s="1" t="s">
        <v>166</v>
      </c>
      <c r="B36" s="1" t="str">
        <f>IF(K36="","Hide","Show")</f>
        <v>Show</v>
      </c>
      <c r="C36" s="4" t="s">
        <v>43</v>
      </c>
      <c r="E36" s="11" t="str">
        <f>"""UICT"","""",""SQL="",""2=DOCNUM"",""33031394"",""14=CUSTREF"",""9023700028"",""14=U_CUSTREF"",""9023700028"",""15=DOCDATE"",""11/04/2023"",""15=TAXDATE"",""11/04/2023"",""14=CARDCODE"",""CI1209-SGD"",""14=CARDNAME"",""SINGHEALTH POLYCLINICS"",""14=ITEMCODE"",""MS9EA-01291GLP"",""14=ITEMNAME"""&amp;",""MS WIN SERVER DC CORE 2022 SNGL 2 LIC CORE LIC"",""10=QUANTITY"",""14.000000"",""14=U_PONO"",""942760"",""15=U_PODATE"",""07/04/2023"",""10=U_TLINTCOS"",""0.000000"",""2=SLPCODE"",""132"",""14=SLPNAME"",""E0001-CS"",""14=MEMO"",""WENDY KUM CHIOU SZE"",""14=CONTACTNAME"",""ACCOUNTS PAY"&amp;"ABLE - FINANCE DEPARTMENT"",""10=LINETOTAL"",""9472.960000"",""14=U_ENR"","""",""14=U_MSENR"",""S7138270"",""14=U_MSPCN"",""868CE4DB"",""14=ADDRESS2"",""SINGHEALTH POLYCLINICS HQ_x000D_167 JALAN BUKIT MERAH, CONNECTION ONE,_x000D_TOWER 5, #15-10_x000D_SINGAPORE 150167_x000D_JESSICA ONG HWEE HOON(63"&amp;"507562)/MILDRED (63507554)"""</f>
        <v>"UICT","","SQL=","2=DOCNUM","33031394","14=CUSTREF","9023700028","14=U_CUSTREF","9023700028","15=DOCDATE","11/04/2023","15=TAXDATE","11/04/2023","14=CARDCODE","CI1209-SGD","14=CARDNAME","SINGHEALTH POLYCLINICS","14=ITEMCODE","MS9EA-01291GLP","14=ITEMNAME","MS WIN SERVER DC CORE 2022 SNGL 2 LIC CORE LIC","10=QUANTITY","14.000000","14=U_PONO","942760","15=U_PODATE","07/04/2023","10=U_TLINTCOS","0.000000","2=SLPCODE","132","14=SLPNAME","E0001-CS","14=MEMO","WENDY KUM CHIOU SZE","14=CONTACTNAME","ACCOUNTS PAYABLE - FINANCE DEPARTMENT","10=LINETOTAL","9472.960000","14=U_ENR","","14=U_MSENR","S7138270","14=U_MSPCN","868CE4DB","14=ADDRESS2","SINGHEALTH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36" s="19">
        <f>MONTH(N36)</f>
        <v>4</v>
      </c>
      <c r="L36" s="19">
        <f>YEAR(N36)</f>
        <v>2023</v>
      </c>
      <c r="M36" s="4">
        <v>33031394</v>
      </c>
      <c r="N36" s="30">
        <v>45027</v>
      </c>
      <c r="O36" s="19" t="s">
        <v>1356</v>
      </c>
      <c r="P36" s="19" t="s">
        <v>1387</v>
      </c>
      <c r="Q36" s="19"/>
      <c r="R36" s="19" t="s">
        <v>1388</v>
      </c>
      <c r="S36" s="4" t="s">
        <v>1389</v>
      </c>
      <c r="T36" s="19" t="s">
        <v>1397</v>
      </c>
      <c r="U36" s="42" t="s">
        <v>1398</v>
      </c>
      <c r="V36" s="42">
        <v>45023</v>
      </c>
      <c r="W36" s="42">
        <v>45027</v>
      </c>
      <c r="X36" s="43">
        <f>SUM(N36-V36)</f>
        <v>4</v>
      </c>
      <c r="Y36" s="44" t="s">
        <v>1399</v>
      </c>
      <c r="Z36" s="44" t="s">
        <v>1400</v>
      </c>
      <c r="AA36" s="44" t="s">
        <v>1364</v>
      </c>
      <c r="AB36" s="43">
        <v>14</v>
      </c>
      <c r="AC36" s="45">
        <f>IFERROR(AD36/AB36,0)</f>
        <v>676.64</v>
      </c>
      <c r="AD36" s="31">
        <v>9472.9599999999991</v>
      </c>
      <c r="AE36" s="19" t="s">
        <v>1365</v>
      </c>
      <c r="AF36" s="46">
        <v>9472.9599999999991</v>
      </c>
      <c r="AG36" s="30" t="s">
        <v>72</v>
      </c>
      <c r="AH36" s="47" t="s">
        <v>1401</v>
      </c>
      <c r="AI36" s="48" t="s">
        <v>73</v>
      </c>
      <c r="AJ36" s="48" t="s">
        <v>74</v>
      </c>
      <c r="AK36" s="3" t="s">
        <v>1399</v>
      </c>
      <c r="AL36" s="3" t="s">
        <v>1400</v>
      </c>
      <c r="AM36" s="19" t="s">
        <v>1365</v>
      </c>
      <c r="AN36" s="19" t="s">
        <v>1365</v>
      </c>
      <c r="AO36" s="19" t="s">
        <v>1365</v>
      </c>
      <c r="AP36" s="19" t="s">
        <v>1365</v>
      </c>
    </row>
    <row r="37" spans="1:42">
      <c r="A37" s="1" t="s">
        <v>166</v>
      </c>
      <c r="B37" s="1" t="str">
        <f>IF(K37="","Hide","Show")</f>
        <v>Show</v>
      </c>
      <c r="C37" s="4" t="s">
        <v>43</v>
      </c>
      <c r="E37" s="11" t="str">
        <f>"""UICT"","""",""SQL="",""2=DOCNUM"",""33031394"",""14=CUSTREF"",""9023700028"",""14=U_CUSTREF"",""9023700028"",""15=DOCDATE"",""11/04/2023"",""15=TAXDATE"",""11/04/2023"",""14=CARDCODE"",""CI1209-SGD"",""14=CARDNAME"",""SINGHEALTH POLYCLINICS"",""14=ITEMCODE"",""MS9EA-01291GLP"",""14=ITEMNAME"""&amp;",""MS WIN SERVER DC CORE 2022 SNGL 2 LIC CORE LIC"",""10=QUANTITY"",""14.000000"",""14=U_PONO"",""942760"",""15=U_PODATE"",""07/04/2023"",""10=U_TLINTCOS"",""0.000000"",""2=SLPCODE"",""132"",""14=SLPNAME"",""E0001-CS"",""14=MEMO"",""WENDY KUM CHIOU SZE"",""14=CONTACTNAME"",""ACCOUNTS PAY"&amp;"ABLE - FINANCE DEPARTMENT"",""10=LINETOTAL"",""9472.960000"",""14=U_ENR"","""",""14=U_MSENR"",""S7138270"",""14=U_MSPCN"",""868CE4DB"",""14=ADDRESS2"",""SINGHEALTH POLYCLINICS HQ_x000D_167 JALAN BUKIT MERAH, CONNECTION ONE,_x000D_TOWER 5, #15-10_x000D_SINGAPORE 150167_x000D_JESSICA ONG HWEE HOON(63"&amp;"507562)/MILDRED (63507554)"""</f>
        <v>"UICT","","SQL=","2=DOCNUM","33031394","14=CUSTREF","9023700028","14=U_CUSTREF","9023700028","15=DOCDATE","11/04/2023","15=TAXDATE","11/04/2023","14=CARDCODE","CI1209-SGD","14=CARDNAME","SINGHEALTH POLYCLINICS","14=ITEMCODE","MS9EA-01291GLP","14=ITEMNAME","MS WIN SERVER DC CORE 2022 SNGL 2 LIC CORE LIC","10=QUANTITY","14.000000","14=U_PONO","942760","15=U_PODATE","07/04/2023","10=U_TLINTCOS","0.000000","2=SLPCODE","132","14=SLPNAME","E0001-CS","14=MEMO","WENDY KUM CHIOU SZE","14=CONTACTNAME","ACCOUNTS PAYABLE - FINANCE DEPARTMENT","10=LINETOTAL","9472.960000","14=U_ENR","","14=U_MSENR","S7138270","14=U_MSPCN","868CE4DB","14=ADDRESS2","SINGHEALTH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37" s="19">
        <f>MONTH(N37)</f>
        <v>4</v>
      </c>
      <c r="L37" s="19">
        <f>YEAR(N37)</f>
        <v>2023</v>
      </c>
      <c r="M37" s="4">
        <v>33031394</v>
      </c>
      <c r="N37" s="30">
        <v>45027</v>
      </c>
      <c r="O37" s="19" t="s">
        <v>1356</v>
      </c>
      <c r="P37" s="19" t="s">
        <v>1387</v>
      </c>
      <c r="Q37" s="19"/>
      <c r="R37" s="19" t="s">
        <v>1388</v>
      </c>
      <c r="S37" s="4" t="s">
        <v>1389</v>
      </c>
      <c r="T37" s="19" t="s">
        <v>1397</v>
      </c>
      <c r="U37" s="42" t="s">
        <v>1398</v>
      </c>
      <c r="V37" s="42">
        <v>45023</v>
      </c>
      <c r="W37" s="42">
        <v>45027</v>
      </c>
      <c r="X37" s="43">
        <f>SUM(N37-V37)</f>
        <v>4</v>
      </c>
      <c r="Y37" s="44" t="s">
        <v>1399</v>
      </c>
      <c r="Z37" s="44" t="s">
        <v>1400</v>
      </c>
      <c r="AA37" s="44" t="s">
        <v>1364</v>
      </c>
      <c r="AB37" s="43">
        <v>14</v>
      </c>
      <c r="AC37" s="45">
        <f>IFERROR(AD37/AB37,0)</f>
        <v>676.64</v>
      </c>
      <c r="AD37" s="31">
        <v>9472.9599999999991</v>
      </c>
      <c r="AE37" s="19" t="s">
        <v>1365</v>
      </c>
      <c r="AF37" s="46">
        <v>9472.9599999999991</v>
      </c>
      <c r="AG37" s="30" t="s">
        <v>72</v>
      </c>
      <c r="AH37" s="47" t="s">
        <v>1401</v>
      </c>
      <c r="AI37" s="48" t="s">
        <v>73</v>
      </c>
      <c r="AJ37" s="48" t="s">
        <v>74</v>
      </c>
      <c r="AK37" s="3" t="s">
        <v>1399</v>
      </c>
      <c r="AL37" s="3" t="s">
        <v>1400</v>
      </c>
      <c r="AM37" s="19" t="s">
        <v>1365</v>
      </c>
      <c r="AN37" s="19" t="s">
        <v>1365</v>
      </c>
      <c r="AO37" s="19" t="s">
        <v>1365</v>
      </c>
      <c r="AP37" s="19" t="s">
        <v>1365</v>
      </c>
    </row>
    <row r="38" spans="1:42">
      <c r="A38" s="1" t="s">
        <v>166</v>
      </c>
      <c r="B38" s="1" t="str">
        <f>IF(K38="","Hide","Show")</f>
        <v>Show</v>
      </c>
      <c r="C38" s="4" t="s">
        <v>43</v>
      </c>
      <c r="E38" s="11" t="str">
        <f>"""UICT"","""",""SQL="",""2=DOCNUM"",""33031394"",""14=CUSTREF"",""9023700028"",""14=U_CUSTREF"",""9023700028"",""15=DOCDATE"",""11/04/2023"",""15=TAXDATE"",""11/04/2023"",""14=CARDCODE"",""CI1209-SGD"",""14=CARDNAME"",""SINGHEALTH POLYCLINICS"",""14=ITEMCODE"",""MS9EA-01291GLP"",""14=ITEMNAME"""&amp;",""MS WIN SERVER DC CORE 2022 SNGL 2 LIC CORE LIC"",""10=QUANTITY"",""14.000000"",""14=U_PONO"",""942760"",""15=U_PODATE"",""07/04/2023"",""10=U_TLINTCOS"",""0.000000"",""2=SLPCODE"",""132"",""14=SLPNAME"",""E0001-CS"",""14=MEMO"",""WENDY KUM CHIOU SZE"",""14=CONTACTNAME"",""ACCOUNTS PAY"&amp;"ABLE - FINANCE DEPARTMENT"",""10=LINETOTAL"",""9472.960000"",""14=U_ENR"","""",""14=U_MSENR"",""S7138270"",""14=U_MSPCN"",""868CE4DB"",""14=ADDRESS2"",""SINGHEALTH POLYCLINICS HQ_x000D_167 JALAN BUKIT MERAH, CONNECTION ONE,_x000D_TOWER 5, #15-10_x000D_SINGAPORE 150167_x000D_JESSICA ONG HWEE HOON(63"&amp;"507562)/MILDRED (63507554)"""</f>
        <v>"UICT","","SQL=","2=DOCNUM","33031394","14=CUSTREF","9023700028","14=U_CUSTREF","9023700028","15=DOCDATE","11/04/2023","15=TAXDATE","11/04/2023","14=CARDCODE","CI1209-SGD","14=CARDNAME","SINGHEALTH POLYCLINICS","14=ITEMCODE","MS9EA-01291GLP","14=ITEMNAME","MS WIN SERVER DC CORE 2022 SNGL 2 LIC CORE LIC","10=QUANTITY","14.000000","14=U_PONO","942760","15=U_PODATE","07/04/2023","10=U_TLINTCOS","0.000000","2=SLPCODE","132","14=SLPNAME","E0001-CS","14=MEMO","WENDY KUM CHIOU SZE","14=CONTACTNAME","ACCOUNTS PAYABLE - FINANCE DEPARTMENT","10=LINETOTAL","9472.960000","14=U_ENR","","14=U_MSENR","S7138270","14=U_MSPCN","868CE4DB","14=ADDRESS2","SINGHEALTH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38" s="19">
        <f>MONTH(N38)</f>
        <v>4</v>
      </c>
      <c r="L38" s="19">
        <f>YEAR(N38)</f>
        <v>2023</v>
      </c>
      <c r="M38" s="4">
        <v>33031394</v>
      </c>
      <c r="N38" s="30">
        <v>45027</v>
      </c>
      <c r="O38" s="19" t="s">
        <v>1356</v>
      </c>
      <c r="P38" s="19" t="s">
        <v>1387</v>
      </c>
      <c r="Q38" s="19"/>
      <c r="R38" s="19" t="s">
        <v>1388</v>
      </c>
      <c r="S38" s="4" t="s">
        <v>1389</v>
      </c>
      <c r="T38" s="19" t="s">
        <v>1397</v>
      </c>
      <c r="U38" s="42" t="s">
        <v>1398</v>
      </c>
      <c r="V38" s="42">
        <v>45023</v>
      </c>
      <c r="W38" s="42">
        <v>45027</v>
      </c>
      <c r="X38" s="43">
        <f>SUM(N38-V38)</f>
        <v>4</v>
      </c>
      <c r="Y38" s="44" t="s">
        <v>1399</v>
      </c>
      <c r="Z38" s="44" t="s">
        <v>1400</v>
      </c>
      <c r="AA38" s="44" t="s">
        <v>1364</v>
      </c>
      <c r="AB38" s="43">
        <v>14</v>
      </c>
      <c r="AC38" s="45">
        <f>IFERROR(AD38/AB38,0)</f>
        <v>676.64</v>
      </c>
      <c r="AD38" s="31">
        <v>9472.9599999999991</v>
      </c>
      <c r="AE38" s="19" t="s">
        <v>1365</v>
      </c>
      <c r="AF38" s="46">
        <v>9472.9599999999991</v>
      </c>
      <c r="AG38" s="30" t="s">
        <v>72</v>
      </c>
      <c r="AH38" s="47" t="s">
        <v>1401</v>
      </c>
      <c r="AI38" s="48" t="s">
        <v>73</v>
      </c>
      <c r="AJ38" s="48" t="s">
        <v>74</v>
      </c>
      <c r="AK38" s="3" t="s">
        <v>1399</v>
      </c>
      <c r="AL38" s="3" t="s">
        <v>1400</v>
      </c>
      <c r="AM38" s="19" t="s">
        <v>1365</v>
      </c>
      <c r="AN38" s="19" t="s">
        <v>1365</v>
      </c>
      <c r="AO38" s="19" t="s">
        <v>1365</v>
      </c>
      <c r="AP38" s="19" t="s">
        <v>1365</v>
      </c>
    </row>
    <row r="39" spans="1:42">
      <c r="A39" s="1" t="s">
        <v>166</v>
      </c>
      <c r="B39" s="1" t="str">
        <f>IF(K39="","Hide","Show")</f>
        <v>Show</v>
      </c>
      <c r="C39" s="4" t="s">
        <v>43</v>
      </c>
      <c r="E39" s="11" t="str">
        <f>"""UICT"","""",""SQL="",""2=DOCNUM"",""33031394"",""14=CUSTREF"",""9023700028"",""14=U_CUSTREF"",""9023700028"",""15=DOCDATE"",""11/04/2023"",""15=TAXDATE"",""11/04/2023"",""14=CARDCODE"",""CI1209-SGD"",""14=CARDNAME"",""SINGHEALTH POLYCLINICS"",""14=ITEMCODE"",""MS9EA-01291GLP"",""14=ITEMNAME"""&amp;",""MS WIN SERVER DC CORE 2022 SNGL 2 LIC CORE LIC"",""10=QUANTITY"",""14.000000"",""14=U_PONO"",""942760"",""15=U_PODATE"",""07/04/2023"",""10=U_TLINTCOS"",""0.000000"",""2=SLPCODE"",""132"",""14=SLPNAME"",""E0001-CS"",""14=MEMO"",""WENDY KUM CHIOU SZE"",""14=CONTACTNAME"",""ACCOUNTS PAY"&amp;"ABLE - FINANCE DEPARTMENT"",""10=LINETOTAL"",""9472.960000"",""14=U_ENR"","""",""14=U_MSENR"",""S7138270"",""14=U_MSPCN"",""868CE4DB"",""14=ADDRESS2"",""SINGHEALTH POLYCLINICS HQ_x000D_167 JALAN BUKIT MERAH, CONNECTION ONE,_x000D_TOWER 5, #15-10_x000D_SINGAPORE 150167_x000D_JESSICA ONG HWEE HOON(63"&amp;"507562)/MILDRED (63507554)"""</f>
        <v>"UICT","","SQL=","2=DOCNUM","33031394","14=CUSTREF","9023700028","14=U_CUSTREF","9023700028","15=DOCDATE","11/04/2023","15=TAXDATE","11/04/2023","14=CARDCODE","CI1209-SGD","14=CARDNAME","SINGHEALTH POLYCLINICS","14=ITEMCODE","MS9EA-01291GLP","14=ITEMNAME","MS WIN SERVER DC CORE 2022 SNGL 2 LIC CORE LIC","10=QUANTITY","14.000000","14=U_PONO","942760","15=U_PODATE","07/04/2023","10=U_TLINTCOS","0.000000","2=SLPCODE","132","14=SLPNAME","E0001-CS","14=MEMO","WENDY KUM CHIOU SZE","14=CONTACTNAME","ACCOUNTS PAYABLE - FINANCE DEPARTMENT","10=LINETOTAL","9472.960000","14=U_ENR","","14=U_MSENR","S7138270","14=U_MSPCN","868CE4DB","14=ADDRESS2","SINGHEALTH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39" s="19">
        <f>MONTH(N39)</f>
        <v>4</v>
      </c>
      <c r="L39" s="19">
        <f>YEAR(N39)</f>
        <v>2023</v>
      </c>
      <c r="M39" s="4">
        <v>33031394</v>
      </c>
      <c r="N39" s="30">
        <v>45027</v>
      </c>
      <c r="O39" s="19" t="s">
        <v>1356</v>
      </c>
      <c r="P39" s="19" t="s">
        <v>1387</v>
      </c>
      <c r="Q39" s="19"/>
      <c r="R39" s="19" t="s">
        <v>1388</v>
      </c>
      <c r="S39" s="4" t="s">
        <v>1389</v>
      </c>
      <c r="T39" s="19" t="s">
        <v>1397</v>
      </c>
      <c r="U39" s="42" t="s">
        <v>1398</v>
      </c>
      <c r="V39" s="42">
        <v>45023</v>
      </c>
      <c r="W39" s="42">
        <v>45027</v>
      </c>
      <c r="X39" s="43">
        <f>SUM(N39-V39)</f>
        <v>4</v>
      </c>
      <c r="Y39" s="44" t="s">
        <v>1399</v>
      </c>
      <c r="Z39" s="44" t="s">
        <v>1400</v>
      </c>
      <c r="AA39" s="44" t="s">
        <v>1364</v>
      </c>
      <c r="AB39" s="43">
        <v>14</v>
      </c>
      <c r="AC39" s="45">
        <f>IFERROR(AD39/AB39,0)</f>
        <v>676.64</v>
      </c>
      <c r="AD39" s="31">
        <v>9472.9599999999991</v>
      </c>
      <c r="AE39" s="19" t="s">
        <v>1365</v>
      </c>
      <c r="AF39" s="46">
        <v>9472.9599999999991</v>
      </c>
      <c r="AG39" s="30" t="s">
        <v>72</v>
      </c>
      <c r="AH39" s="47" t="s">
        <v>1401</v>
      </c>
      <c r="AI39" s="48" t="s">
        <v>73</v>
      </c>
      <c r="AJ39" s="48" t="s">
        <v>74</v>
      </c>
      <c r="AK39" s="3" t="s">
        <v>1399</v>
      </c>
      <c r="AL39" s="3" t="s">
        <v>1400</v>
      </c>
      <c r="AM39" s="19" t="s">
        <v>1365</v>
      </c>
      <c r="AN39" s="19" t="s">
        <v>1365</v>
      </c>
      <c r="AO39" s="19" t="s">
        <v>1365</v>
      </c>
      <c r="AP39" s="19" t="s">
        <v>1365</v>
      </c>
    </row>
    <row r="40" spans="1:42">
      <c r="A40" s="1" t="s">
        <v>166</v>
      </c>
      <c r="B40" s="1" t="str">
        <f>IF(K40="","Hide","Show")</f>
        <v>Show</v>
      </c>
      <c r="C40" s="4" t="s">
        <v>43</v>
      </c>
      <c r="E40" s="11" t="str">
        <f>"""UICT"","""",""SQL="",""2=DOCNUM"",""33031394"",""14=CUSTREF"",""9023700028"",""14=U_CUSTREF"",""9023700028"",""15=DOCDATE"",""11/04/2023"",""15=TAXDATE"",""11/04/2023"",""14=CARDCODE"",""CI1209-SGD"",""14=CARDNAME"",""SINGHEALTH POLYCLINICS"",""14=ITEMCODE"",""MS9EA-01291GLP"",""14=ITEMNAME"""&amp;",""MS WIN SERVER DC CORE 2022 SNGL 2 LIC CORE LIC"",""10=QUANTITY"",""14.000000"",""14=U_PONO"",""942760"",""15=U_PODATE"",""07/04/2023"",""10=U_TLINTCOS"",""0.000000"",""2=SLPCODE"",""132"",""14=SLPNAME"",""E0001-CS"",""14=MEMO"",""WENDY KUM CHIOU SZE"",""14=CONTACTNAME"",""ACCOUNTS PAY"&amp;"ABLE - FINANCE DEPARTMENT"",""10=LINETOTAL"",""9472.960000"",""14=U_ENR"","""",""14=U_MSENR"",""S7138270"",""14=U_MSPCN"",""868CE4DB"",""14=ADDRESS2"",""SINGHEALTH POLYCLINICS HQ_x000D_167 JALAN BUKIT MERAH, CONNECTION ONE,_x000D_TOWER 5, #15-10_x000D_SINGAPORE 150167_x000D_JESSICA ONG HWEE HOON(63"&amp;"507562)/MILDRED (63507554)"""</f>
        <v>"UICT","","SQL=","2=DOCNUM","33031394","14=CUSTREF","9023700028","14=U_CUSTREF","9023700028","15=DOCDATE","11/04/2023","15=TAXDATE","11/04/2023","14=CARDCODE","CI1209-SGD","14=CARDNAME","SINGHEALTH POLYCLINICS","14=ITEMCODE","MS9EA-01291GLP","14=ITEMNAME","MS WIN SERVER DC CORE 2022 SNGL 2 LIC CORE LIC","10=QUANTITY","14.000000","14=U_PONO","942760","15=U_PODATE","07/04/2023","10=U_TLINTCOS","0.000000","2=SLPCODE","132","14=SLPNAME","E0001-CS","14=MEMO","WENDY KUM CHIOU SZE","14=CONTACTNAME","ACCOUNTS PAYABLE - FINANCE DEPARTMENT","10=LINETOTAL","9472.960000","14=U_ENR","","14=U_MSENR","S7138270","14=U_MSPCN","868CE4DB","14=ADDRESS2","SINGHEALTH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40" s="19">
        <f>MONTH(N40)</f>
        <v>4</v>
      </c>
      <c r="L40" s="19">
        <f>YEAR(N40)</f>
        <v>2023</v>
      </c>
      <c r="M40" s="4">
        <v>33031394</v>
      </c>
      <c r="N40" s="30">
        <v>45027</v>
      </c>
      <c r="O40" s="19" t="s">
        <v>1356</v>
      </c>
      <c r="P40" s="19" t="s">
        <v>1387</v>
      </c>
      <c r="Q40" s="19"/>
      <c r="R40" s="19" t="s">
        <v>1388</v>
      </c>
      <c r="S40" s="4" t="s">
        <v>1389</v>
      </c>
      <c r="T40" s="19" t="s">
        <v>1397</v>
      </c>
      <c r="U40" s="42" t="s">
        <v>1398</v>
      </c>
      <c r="V40" s="42">
        <v>45023</v>
      </c>
      <c r="W40" s="42">
        <v>45027</v>
      </c>
      <c r="X40" s="43">
        <f>SUM(N40-V40)</f>
        <v>4</v>
      </c>
      <c r="Y40" s="44" t="s">
        <v>1399</v>
      </c>
      <c r="Z40" s="44" t="s">
        <v>1400</v>
      </c>
      <c r="AA40" s="44" t="s">
        <v>1364</v>
      </c>
      <c r="AB40" s="43">
        <v>14</v>
      </c>
      <c r="AC40" s="45">
        <f>IFERROR(AD40/AB40,0)</f>
        <v>676.64</v>
      </c>
      <c r="AD40" s="31">
        <v>9472.9599999999991</v>
      </c>
      <c r="AE40" s="19" t="s">
        <v>1365</v>
      </c>
      <c r="AF40" s="46">
        <v>9472.9599999999991</v>
      </c>
      <c r="AG40" s="30" t="s">
        <v>72</v>
      </c>
      <c r="AH40" s="47" t="s">
        <v>1401</v>
      </c>
      <c r="AI40" s="48" t="s">
        <v>73</v>
      </c>
      <c r="AJ40" s="48" t="s">
        <v>74</v>
      </c>
      <c r="AK40" s="3" t="s">
        <v>1399</v>
      </c>
      <c r="AL40" s="3" t="s">
        <v>1400</v>
      </c>
      <c r="AM40" s="19" t="s">
        <v>1365</v>
      </c>
      <c r="AN40" s="19" t="s">
        <v>1365</v>
      </c>
      <c r="AO40" s="19" t="s">
        <v>1365</v>
      </c>
      <c r="AP40" s="19" t="s">
        <v>1365</v>
      </c>
    </row>
    <row r="41" spans="1:42">
      <c r="A41" s="1" t="s">
        <v>166</v>
      </c>
      <c r="B41" s="1" t="str">
        <f>IF(K41="","Hide","Show")</f>
        <v>Show</v>
      </c>
      <c r="C41" s="4" t="s">
        <v>43</v>
      </c>
      <c r="E41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POLYCLINICS"",""14=ITEMCODE"",""MS228-11680GLP"",""14=ITEMNAME"""&amp;",""MS SQL SERVER STANDARD 2022 SLNG"",""10=QUANTITY"",""1.000000"",""14=U_PONO"",""942761"",""15=U_PODATE"",""07/04/2023"",""10=U_TLINTCOS"",""0.000000"",""2=SLPCODE"",""132"",""14=SLPNAME"",""E0001-CS"",""14=MEMO"",""WENDY KUM CHIOU SZE"",""14=CONTACTNAME"",""ACCOUNTS PAYABLE - FINANCE "&amp;"DEPARTMENT"",""10=LINETOTAL"",""867.890000"",""14=U_ENR"","""",""14=U_MSENR"",""S7138270"",""14=U_MSPCN"",""868CE4DB"",""14=ADDRESS2"",""SINGHEALTH POLYCLINICS HQ_x000D_167 JALAN BUKIT MERAH, CONNECTION ONE,_x000D_TOWER 5, #15-10_x000D_SINGAPORE 150167_x000D_JESSICA ONG HWEE HOON(63507562)/MILDRED "&amp;"(63507554)"""</f>
        <v>"UICT","","SQL=","2=DOCNUM","33031395","14=CUSTREF","9023700029","14=U_CUSTREF","9023700029","15=DOCDATE","11/04/2023","15=TAXDATE","11/04/2023","14=CARDCODE","CI1209-SGD","14=CARDNAME","SINGHEALTH POLYCLINICS","14=ITEMCODE","MS228-11680GLP","14=ITEMNAME","MS SQL SERVER STANDARD 2022 SLNG","10=QUANTITY","1.000000","14=U_PONO","942761","15=U_PODATE","07/04/2023","10=U_TLINTCOS","0.000000","2=SLPCODE","132","14=SLPNAME","E0001-CS","14=MEMO","WENDY KUM CHIOU SZE","14=CONTACTNAME","ACCOUNTS PAYABLE - FINANCE DEPARTMENT","10=LINETOTAL","867.890000","14=U_ENR","","14=U_MSENR","S7138270","14=U_MSPCN","868CE4DB","14=ADDRESS2","SINGHEALTH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41" s="19">
        <f>MONTH(N41)</f>
        <v>4</v>
      </c>
      <c r="L41" s="19">
        <f>YEAR(N41)</f>
        <v>2023</v>
      </c>
      <c r="M41" s="4">
        <v>33031395</v>
      </c>
      <c r="N41" s="30">
        <v>45027</v>
      </c>
      <c r="O41" s="19" t="s">
        <v>1356</v>
      </c>
      <c r="P41" s="19" t="s">
        <v>1387</v>
      </c>
      <c r="Q41" s="19"/>
      <c r="R41" s="19" t="s">
        <v>1388</v>
      </c>
      <c r="S41" s="4" t="s">
        <v>1389</v>
      </c>
      <c r="T41" s="19" t="s">
        <v>1402</v>
      </c>
      <c r="U41" s="42" t="s">
        <v>1403</v>
      </c>
      <c r="V41" s="42">
        <v>45023</v>
      </c>
      <c r="W41" s="42">
        <v>45027</v>
      </c>
      <c r="X41" s="43">
        <f>SUM(N41-V41)</f>
        <v>4</v>
      </c>
      <c r="Y41" s="44" t="s">
        <v>1404</v>
      </c>
      <c r="Z41" s="44" t="s">
        <v>1405</v>
      </c>
      <c r="AA41" s="44" t="s">
        <v>1364</v>
      </c>
      <c r="AB41" s="43">
        <v>1</v>
      </c>
      <c r="AC41" s="45">
        <f>IFERROR(AD41/AB41,0)</f>
        <v>867.89</v>
      </c>
      <c r="AD41" s="31">
        <v>867.89</v>
      </c>
      <c r="AE41" s="19" t="s">
        <v>1365</v>
      </c>
      <c r="AF41" s="46">
        <v>867.89</v>
      </c>
      <c r="AG41" s="30" t="s">
        <v>72</v>
      </c>
      <c r="AH41" s="47" t="s">
        <v>1401</v>
      </c>
      <c r="AI41" s="48" t="s">
        <v>73</v>
      </c>
      <c r="AJ41" s="48" t="s">
        <v>74</v>
      </c>
      <c r="AK41" s="3" t="s">
        <v>1404</v>
      </c>
      <c r="AL41" s="3" t="s">
        <v>1405</v>
      </c>
      <c r="AM41" s="19" t="s">
        <v>1365</v>
      </c>
      <c r="AN41" s="19" t="s">
        <v>1365</v>
      </c>
      <c r="AO41" s="19" t="s">
        <v>1365</v>
      </c>
      <c r="AP41" s="19" t="s">
        <v>1365</v>
      </c>
    </row>
    <row r="42" spans="1:42">
      <c r="A42" s="1" t="s">
        <v>166</v>
      </c>
      <c r="B42" s="1" t="str">
        <f>IF(K42="","Hide","Show")</f>
        <v>Show</v>
      </c>
      <c r="C42" s="4" t="s">
        <v>43</v>
      </c>
      <c r="E42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POLYCLINICS"",""14=ITEMCODE"",""MS228-11680GLP"",""14=ITEMNAME"""&amp;",""MS SQL SERVER STANDARD 2022 SLNG"",""10=QUANTITY"",""1.000000"",""14=U_PONO"",""942761"",""15=U_PODATE"",""07/04/2023"",""10=U_TLINTCOS"",""0.000000"",""2=SLPCODE"",""132"",""14=SLPNAME"",""E0001-CS"",""14=MEMO"",""WENDY KUM CHIOU SZE"",""14=CONTACTNAME"",""ACCOUNTS PAYABLE - FINANCE "&amp;"DEPARTMENT"",""10=LINETOTAL"",""867.890000"",""14=U_ENR"","""",""14=U_MSENR"",""S7138270"",""14=U_MSPCN"",""868CE4DB"",""14=ADDRESS2"",""SINGHEALTH POLYCLINICS HQ_x000D_167 JALAN BUKIT MERAH, CONNECTION ONE,_x000D_TOWER 5, #15-10_x000D_SINGAPORE 150167_x000D_JESSICA ONG HWEE HOON(63507562)/MILDRED "&amp;"(63507554)"""</f>
        <v>"UICT","","SQL=","2=DOCNUM","33031395","14=CUSTREF","9023700029","14=U_CUSTREF","9023700029","15=DOCDATE","11/04/2023","15=TAXDATE","11/04/2023","14=CARDCODE","CI1209-SGD","14=CARDNAME","SINGHEALTH POLYCLINICS","14=ITEMCODE","MS228-11680GLP","14=ITEMNAME","MS SQL SERVER STANDARD 2022 SLNG","10=QUANTITY","1.000000","14=U_PONO","942761","15=U_PODATE","07/04/2023","10=U_TLINTCOS","0.000000","2=SLPCODE","132","14=SLPNAME","E0001-CS","14=MEMO","WENDY KUM CHIOU SZE","14=CONTACTNAME","ACCOUNTS PAYABLE - FINANCE DEPARTMENT","10=LINETOTAL","867.890000","14=U_ENR","","14=U_MSENR","S7138270","14=U_MSPCN","868CE4DB","14=ADDRESS2","SINGHEALTH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42" s="19">
        <f>MONTH(N42)</f>
        <v>4</v>
      </c>
      <c r="L42" s="19">
        <f>YEAR(N42)</f>
        <v>2023</v>
      </c>
      <c r="M42" s="4">
        <v>33031395</v>
      </c>
      <c r="N42" s="30">
        <v>45027</v>
      </c>
      <c r="O42" s="19" t="s">
        <v>1356</v>
      </c>
      <c r="P42" s="19" t="s">
        <v>1387</v>
      </c>
      <c r="Q42" s="19"/>
      <c r="R42" s="19" t="s">
        <v>1388</v>
      </c>
      <c r="S42" s="4" t="s">
        <v>1389</v>
      </c>
      <c r="T42" s="19" t="s">
        <v>1402</v>
      </c>
      <c r="U42" s="42" t="s">
        <v>1403</v>
      </c>
      <c r="V42" s="42">
        <v>45023</v>
      </c>
      <c r="W42" s="42">
        <v>45027</v>
      </c>
      <c r="X42" s="43">
        <f>SUM(N42-V42)</f>
        <v>4</v>
      </c>
      <c r="Y42" s="44" t="s">
        <v>1404</v>
      </c>
      <c r="Z42" s="44" t="s">
        <v>1405</v>
      </c>
      <c r="AA42" s="44" t="s">
        <v>1364</v>
      </c>
      <c r="AB42" s="43">
        <v>1</v>
      </c>
      <c r="AC42" s="45">
        <f>IFERROR(AD42/AB42,0)</f>
        <v>867.89</v>
      </c>
      <c r="AD42" s="31">
        <v>867.89</v>
      </c>
      <c r="AE42" s="19" t="s">
        <v>1365</v>
      </c>
      <c r="AF42" s="46">
        <v>867.89</v>
      </c>
      <c r="AG42" s="30" t="s">
        <v>72</v>
      </c>
      <c r="AH42" s="47" t="s">
        <v>1401</v>
      </c>
      <c r="AI42" s="48" t="s">
        <v>73</v>
      </c>
      <c r="AJ42" s="48" t="s">
        <v>74</v>
      </c>
      <c r="AK42" s="3" t="s">
        <v>1404</v>
      </c>
      <c r="AL42" s="3" t="s">
        <v>1405</v>
      </c>
      <c r="AM42" s="19" t="s">
        <v>1365</v>
      </c>
      <c r="AN42" s="19" t="s">
        <v>1365</v>
      </c>
      <c r="AO42" s="19" t="s">
        <v>1365</v>
      </c>
      <c r="AP42" s="19" t="s">
        <v>1365</v>
      </c>
    </row>
    <row r="43" spans="1:42">
      <c r="A43" s="1" t="s">
        <v>166</v>
      </c>
      <c r="B43" s="1" t="str">
        <f>IF(K43="","Hide","Show")</f>
        <v>Show</v>
      </c>
      <c r="C43" s="4" t="s">
        <v>43</v>
      </c>
      <c r="E43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POLYCLINICS"",""14=ITEMCODE"",""MS228-11680GLP"",""14=ITEMNAME"""&amp;",""MS SQL SERVER STANDARD 2022 SLNG"",""10=QUANTITY"",""1.000000"",""14=U_PONO"",""942761"",""15=U_PODATE"",""07/04/2023"",""10=U_TLINTCOS"",""0.000000"",""2=SLPCODE"",""132"",""14=SLPNAME"",""E0001-CS"",""14=MEMO"",""WENDY KUM CHIOU SZE"",""14=CONTACTNAME"",""ACCOUNTS PAYABLE - FINANCE "&amp;"DEPARTMENT"",""10=LINETOTAL"",""867.890000"",""14=U_ENR"","""",""14=U_MSENR"",""S7138270"",""14=U_MSPCN"",""868CE4DB"",""14=ADDRESS2"",""SINGHEALTH POLYCLINICS HQ_x000D_167 JALAN BUKIT MERAH, CONNECTION ONE,_x000D_TOWER 5, #15-10_x000D_SINGAPORE 150167_x000D_JESSICA ONG HWEE HOON(63507562)/MILDRED "&amp;"(63507554)"""</f>
        <v>"UICT","","SQL=","2=DOCNUM","33031395","14=CUSTREF","9023700029","14=U_CUSTREF","9023700029","15=DOCDATE","11/04/2023","15=TAXDATE","11/04/2023","14=CARDCODE","CI1209-SGD","14=CARDNAME","SINGHEALTH POLYCLINICS","14=ITEMCODE","MS228-11680GLP","14=ITEMNAME","MS SQL SERVER STANDARD 2022 SLNG","10=QUANTITY","1.000000","14=U_PONO","942761","15=U_PODATE","07/04/2023","10=U_TLINTCOS","0.000000","2=SLPCODE","132","14=SLPNAME","E0001-CS","14=MEMO","WENDY KUM CHIOU SZE","14=CONTACTNAME","ACCOUNTS PAYABLE - FINANCE DEPARTMENT","10=LINETOTAL","867.890000","14=U_ENR","","14=U_MSENR","S7138270","14=U_MSPCN","868CE4DB","14=ADDRESS2","SINGHEALTH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43" s="19">
        <f>MONTH(N43)</f>
        <v>4</v>
      </c>
      <c r="L43" s="19">
        <f>YEAR(N43)</f>
        <v>2023</v>
      </c>
      <c r="M43" s="4">
        <v>33031395</v>
      </c>
      <c r="N43" s="30">
        <v>45027</v>
      </c>
      <c r="O43" s="19" t="s">
        <v>1356</v>
      </c>
      <c r="P43" s="19" t="s">
        <v>1387</v>
      </c>
      <c r="Q43" s="19"/>
      <c r="R43" s="19" t="s">
        <v>1388</v>
      </c>
      <c r="S43" s="4" t="s">
        <v>1389</v>
      </c>
      <c r="T43" s="19" t="s">
        <v>1402</v>
      </c>
      <c r="U43" s="42" t="s">
        <v>1403</v>
      </c>
      <c r="V43" s="42">
        <v>45023</v>
      </c>
      <c r="W43" s="42">
        <v>45027</v>
      </c>
      <c r="X43" s="43">
        <f>SUM(N43-V43)</f>
        <v>4</v>
      </c>
      <c r="Y43" s="44" t="s">
        <v>1404</v>
      </c>
      <c r="Z43" s="44" t="s">
        <v>1405</v>
      </c>
      <c r="AA43" s="44" t="s">
        <v>1364</v>
      </c>
      <c r="AB43" s="43">
        <v>1</v>
      </c>
      <c r="AC43" s="45">
        <f>IFERROR(AD43/AB43,0)</f>
        <v>867.89</v>
      </c>
      <c r="AD43" s="31">
        <v>867.89</v>
      </c>
      <c r="AE43" s="19" t="s">
        <v>1365</v>
      </c>
      <c r="AF43" s="46">
        <v>867.89</v>
      </c>
      <c r="AG43" s="30" t="s">
        <v>72</v>
      </c>
      <c r="AH43" s="47" t="s">
        <v>1401</v>
      </c>
      <c r="AI43" s="48" t="s">
        <v>73</v>
      </c>
      <c r="AJ43" s="48" t="s">
        <v>74</v>
      </c>
      <c r="AK43" s="3" t="s">
        <v>1404</v>
      </c>
      <c r="AL43" s="3" t="s">
        <v>1405</v>
      </c>
      <c r="AM43" s="19" t="s">
        <v>1365</v>
      </c>
      <c r="AN43" s="19" t="s">
        <v>1365</v>
      </c>
      <c r="AO43" s="19" t="s">
        <v>1365</v>
      </c>
      <c r="AP43" s="19" t="s">
        <v>1365</v>
      </c>
    </row>
    <row r="44" spans="1:42">
      <c r="A44" s="1" t="s">
        <v>166</v>
      </c>
      <c r="B44" s="1" t="str">
        <f>IF(K44="","Hide","Show")</f>
        <v>Show</v>
      </c>
      <c r="C44" s="4" t="s">
        <v>43</v>
      </c>
      <c r="E44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POLYCLINICS"",""14=ITEMCODE"",""MS228-11680GLP"",""14=ITEMNAME"""&amp;",""MS SQL SERVER STANDARD 2022 SLNG"",""10=QUANTITY"",""1.000000"",""14=U_PONO"",""942761"",""15=U_PODATE"",""07/04/2023"",""10=U_TLINTCOS"",""0.000000"",""2=SLPCODE"",""132"",""14=SLPNAME"",""E0001-CS"",""14=MEMO"",""WENDY KUM CHIOU SZE"",""14=CONTACTNAME"",""ACCOUNTS PAYABLE - FINANCE "&amp;"DEPARTMENT"",""10=LINETOTAL"",""867.890000"",""14=U_ENR"","""",""14=U_MSENR"",""S7138270"",""14=U_MSPCN"",""868CE4DB"",""14=ADDRESS2"",""SINGHEALTH POLYCLINICS HQ_x000D_167 JALAN BUKIT MERAH, CONNECTION ONE,_x000D_TOWER 5, #15-10_x000D_SINGAPORE 150167_x000D_JESSICA ONG HWEE HOON(63507562)/MILDRED "&amp;"(63507554)"""</f>
        <v>"UICT","","SQL=","2=DOCNUM","33031395","14=CUSTREF","9023700029","14=U_CUSTREF","9023700029","15=DOCDATE","11/04/2023","15=TAXDATE","11/04/2023","14=CARDCODE","CI1209-SGD","14=CARDNAME","SINGHEALTH POLYCLINICS","14=ITEMCODE","MS228-11680GLP","14=ITEMNAME","MS SQL SERVER STANDARD 2022 SLNG","10=QUANTITY","1.000000","14=U_PONO","942761","15=U_PODATE","07/04/2023","10=U_TLINTCOS","0.000000","2=SLPCODE","132","14=SLPNAME","E0001-CS","14=MEMO","WENDY KUM CHIOU SZE","14=CONTACTNAME","ACCOUNTS PAYABLE - FINANCE DEPARTMENT","10=LINETOTAL","867.890000","14=U_ENR","","14=U_MSENR","S7138270","14=U_MSPCN","868CE4DB","14=ADDRESS2","SINGHEALTH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44" s="19">
        <f>MONTH(N44)</f>
        <v>4</v>
      </c>
      <c r="L44" s="19">
        <f>YEAR(N44)</f>
        <v>2023</v>
      </c>
      <c r="M44" s="4">
        <v>33031395</v>
      </c>
      <c r="N44" s="30">
        <v>45027</v>
      </c>
      <c r="O44" s="19" t="s">
        <v>1356</v>
      </c>
      <c r="P44" s="19" t="s">
        <v>1387</v>
      </c>
      <c r="Q44" s="19"/>
      <c r="R44" s="19" t="s">
        <v>1388</v>
      </c>
      <c r="S44" s="4" t="s">
        <v>1389</v>
      </c>
      <c r="T44" s="19" t="s">
        <v>1402</v>
      </c>
      <c r="U44" s="42" t="s">
        <v>1403</v>
      </c>
      <c r="V44" s="42">
        <v>45023</v>
      </c>
      <c r="W44" s="42">
        <v>45027</v>
      </c>
      <c r="X44" s="43">
        <f>SUM(N44-V44)</f>
        <v>4</v>
      </c>
      <c r="Y44" s="44" t="s">
        <v>1404</v>
      </c>
      <c r="Z44" s="44" t="s">
        <v>1405</v>
      </c>
      <c r="AA44" s="44" t="s">
        <v>1364</v>
      </c>
      <c r="AB44" s="43">
        <v>1</v>
      </c>
      <c r="AC44" s="45">
        <f>IFERROR(AD44/AB44,0)</f>
        <v>867.89</v>
      </c>
      <c r="AD44" s="31">
        <v>867.89</v>
      </c>
      <c r="AE44" s="19" t="s">
        <v>1365</v>
      </c>
      <c r="AF44" s="46">
        <v>867.89</v>
      </c>
      <c r="AG44" s="30" t="s">
        <v>72</v>
      </c>
      <c r="AH44" s="47" t="s">
        <v>1401</v>
      </c>
      <c r="AI44" s="48" t="s">
        <v>73</v>
      </c>
      <c r="AJ44" s="48" t="s">
        <v>74</v>
      </c>
      <c r="AK44" s="3" t="s">
        <v>1404</v>
      </c>
      <c r="AL44" s="3" t="s">
        <v>1405</v>
      </c>
      <c r="AM44" s="19" t="s">
        <v>1365</v>
      </c>
      <c r="AN44" s="19" t="s">
        <v>1365</v>
      </c>
      <c r="AO44" s="19" t="s">
        <v>1365</v>
      </c>
      <c r="AP44" s="19" t="s">
        <v>1365</v>
      </c>
    </row>
    <row r="45" spans="1:42">
      <c r="A45" s="1" t="s">
        <v>166</v>
      </c>
      <c r="B45" s="1" t="str">
        <f>IF(K45="","Hide","Show")</f>
        <v>Show</v>
      </c>
      <c r="C45" s="4" t="s">
        <v>43</v>
      </c>
      <c r="E45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POLYCLINICS"",""14=ITEMCODE"",""MS228-11680GLP"",""14=ITEMNAME"""&amp;",""MS SQL SERVER STANDARD 2022 SLNG"",""10=QUANTITY"",""1.000000"",""14=U_PONO"",""942761"",""15=U_PODATE"",""07/04/2023"",""10=U_TLINTCOS"",""0.000000"",""2=SLPCODE"",""132"",""14=SLPNAME"",""E0001-CS"",""14=MEMO"",""WENDY KUM CHIOU SZE"",""14=CONTACTNAME"",""ACCOUNTS PAYABLE - FINANCE "&amp;"DEPARTMENT"",""10=LINETOTAL"",""867.890000"",""14=U_ENR"","""",""14=U_MSENR"",""S7138270"",""14=U_MSPCN"",""868CE4DB"",""14=ADDRESS2"",""SINGHEALTH POLYCLINICS HQ_x000D_167 JALAN BUKIT MERAH, CONNECTION ONE,_x000D_TOWER 5, #15-10_x000D_SINGAPORE 150167_x000D_JESSICA ONG HWEE HOON(63507562)/MILDRED "&amp;"(63507554)"""</f>
        <v>"UICT","","SQL=","2=DOCNUM","33031395","14=CUSTREF","9023700029","14=U_CUSTREF","9023700029","15=DOCDATE","11/04/2023","15=TAXDATE","11/04/2023","14=CARDCODE","CI1209-SGD","14=CARDNAME","SINGHEALTH POLYCLINICS","14=ITEMCODE","MS228-11680GLP","14=ITEMNAME","MS SQL SERVER STANDARD 2022 SLNG","10=QUANTITY","1.000000","14=U_PONO","942761","15=U_PODATE","07/04/2023","10=U_TLINTCOS","0.000000","2=SLPCODE","132","14=SLPNAME","E0001-CS","14=MEMO","WENDY KUM CHIOU SZE","14=CONTACTNAME","ACCOUNTS PAYABLE - FINANCE DEPARTMENT","10=LINETOTAL","867.890000","14=U_ENR","","14=U_MSENR","S7138270","14=U_MSPCN","868CE4DB","14=ADDRESS2","SINGHEALTH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45" s="19">
        <f>MONTH(N45)</f>
        <v>4</v>
      </c>
      <c r="L45" s="19">
        <f>YEAR(N45)</f>
        <v>2023</v>
      </c>
      <c r="M45" s="4">
        <v>33031395</v>
      </c>
      <c r="N45" s="30">
        <v>45027</v>
      </c>
      <c r="O45" s="19" t="s">
        <v>1356</v>
      </c>
      <c r="P45" s="19" t="s">
        <v>1387</v>
      </c>
      <c r="Q45" s="19"/>
      <c r="R45" s="19" t="s">
        <v>1388</v>
      </c>
      <c r="S45" s="4" t="s">
        <v>1389</v>
      </c>
      <c r="T45" s="19" t="s">
        <v>1402</v>
      </c>
      <c r="U45" s="42" t="s">
        <v>1403</v>
      </c>
      <c r="V45" s="42">
        <v>45023</v>
      </c>
      <c r="W45" s="42">
        <v>45027</v>
      </c>
      <c r="X45" s="43">
        <f>SUM(N45-V45)</f>
        <v>4</v>
      </c>
      <c r="Y45" s="44" t="s">
        <v>1404</v>
      </c>
      <c r="Z45" s="44" t="s">
        <v>1405</v>
      </c>
      <c r="AA45" s="44" t="s">
        <v>1364</v>
      </c>
      <c r="AB45" s="43">
        <v>1</v>
      </c>
      <c r="AC45" s="45">
        <f>IFERROR(AD45/AB45,0)</f>
        <v>867.89</v>
      </c>
      <c r="AD45" s="31">
        <v>867.89</v>
      </c>
      <c r="AE45" s="19" t="s">
        <v>1365</v>
      </c>
      <c r="AF45" s="46">
        <v>867.89</v>
      </c>
      <c r="AG45" s="30" t="s">
        <v>72</v>
      </c>
      <c r="AH45" s="47" t="s">
        <v>1401</v>
      </c>
      <c r="AI45" s="48" t="s">
        <v>73</v>
      </c>
      <c r="AJ45" s="48" t="s">
        <v>74</v>
      </c>
      <c r="AK45" s="3" t="s">
        <v>1404</v>
      </c>
      <c r="AL45" s="3" t="s">
        <v>1405</v>
      </c>
      <c r="AM45" s="19" t="s">
        <v>1365</v>
      </c>
      <c r="AN45" s="19" t="s">
        <v>1365</v>
      </c>
      <c r="AO45" s="19" t="s">
        <v>1365</v>
      </c>
      <c r="AP45" s="19" t="s">
        <v>1365</v>
      </c>
    </row>
    <row r="46" spans="1:42">
      <c r="A46" s="1" t="s">
        <v>166</v>
      </c>
      <c r="B46" s="1" t="str">
        <f>IF(K46="","Hide","Show")</f>
        <v>Show</v>
      </c>
      <c r="C46" s="4" t="s">
        <v>43</v>
      </c>
      <c r="E46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POLYCLINICS"",""14=ITEMCODE"",""MS228-11680GLP"",""14=ITEMNAME"""&amp;",""MS SQL SERVER STANDARD 2022 SLNG"",""10=QUANTITY"",""1.000000"",""14=U_PONO"",""942761"",""15=U_PODATE"",""07/04/2023"",""10=U_TLINTCOS"",""0.000000"",""2=SLPCODE"",""132"",""14=SLPNAME"",""E0001-CS"",""14=MEMO"",""WENDY KUM CHIOU SZE"",""14=CONTACTNAME"",""ACCOUNTS PAYABLE - FINANCE "&amp;"DEPARTMENT"",""10=LINETOTAL"",""867.890000"",""14=U_ENR"","""",""14=U_MSENR"",""S7138270"",""14=U_MSPCN"",""868CE4DB"",""14=ADDRESS2"",""SINGHEALTH POLYCLINICS HQ_x000D_167 JALAN BUKIT MERAH, CONNECTION ONE,_x000D_TOWER 5, #15-10_x000D_SINGAPORE 150167_x000D_JESSICA ONG HWEE HOON(63507562)/MILDRED "&amp;"(63507554)"""</f>
        <v>"UICT","","SQL=","2=DOCNUM","33031395","14=CUSTREF","9023700029","14=U_CUSTREF","9023700029","15=DOCDATE","11/04/2023","15=TAXDATE","11/04/2023","14=CARDCODE","CI1209-SGD","14=CARDNAME","SINGHEALTH POLYCLINICS","14=ITEMCODE","MS228-11680GLP","14=ITEMNAME","MS SQL SERVER STANDARD 2022 SLNG","10=QUANTITY","1.000000","14=U_PONO","942761","15=U_PODATE","07/04/2023","10=U_TLINTCOS","0.000000","2=SLPCODE","132","14=SLPNAME","E0001-CS","14=MEMO","WENDY KUM CHIOU SZE","14=CONTACTNAME","ACCOUNTS PAYABLE - FINANCE DEPARTMENT","10=LINETOTAL","867.890000","14=U_ENR","","14=U_MSENR","S7138270","14=U_MSPCN","868CE4DB","14=ADDRESS2","SINGHEALTH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46" s="19">
        <f>MONTH(N46)</f>
        <v>4</v>
      </c>
      <c r="L46" s="19">
        <f>YEAR(N46)</f>
        <v>2023</v>
      </c>
      <c r="M46" s="4">
        <v>33031395</v>
      </c>
      <c r="N46" s="30">
        <v>45027</v>
      </c>
      <c r="O46" s="19" t="s">
        <v>1356</v>
      </c>
      <c r="P46" s="19" t="s">
        <v>1387</v>
      </c>
      <c r="Q46" s="19"/>
      <c r="R46" s="19" t="s">
        <v>1388</v>
      </c>
      <c r="S46" s="4" t="s">
        <v>1389</v>
      </c>
      <c r="T46" s="19" t="s">
        <v>1402</v>
      </c>
      <c r="U46" s="42" t="s">
        <v>1403</v>
      </c>
      <c r="V46" s="42">
        <v>45023</v>
      </c>
      <c r="W46" s="42">
        <v>45027</v>
      </c>
      <c r="X46" s="43">
        <f>SUM(N46-V46)</f>
        <v>4</v>
      </c>
      <c r="Y46" s="44" t="s">
        <v>1404</v>
      </c>
      <c r="Z46" s="44" t="s">
        <v>1405</v>
      </c>
      <c r="AA46" s="44" t="s">
        <v>1364</v>
      </c>
      <c r="AB46" s="43">
        <v>1</v>
      </c>
      <c r="AC46" s="45">
        <f>IFERROR(AD46/AB46,0)</f>
        <v>867.89</v>
      </c>
      <c r="AD46" s="31">
        <v>867.89</v>
      </c>
      <c r="AE46" s="19" t="s">
        <v>1365</v>
      </c>
      <c r="AF46" s="46">
        <v>867.89</v>
      </c>
      <c r="AG46" s="30" t="s">
        <v>72</v>
      </c>
      <c r="AH46" s="47" t="s">
        <v>1401</v>
      </c>
      <c r="AI46" s="48" t="s">
        <v>73</v>
      </c>
      <c r="AJ46" s="48" t="s">
        <v>74</v>
      </c>
      <c r="AK46" s="3" t="s">
        <v>1404</v>
      </c>
      <c r="AL46" s="3" t="s">
        <v>1405</v>
      </c>
      <c r="AM46" s="19" t="s">
        <v>1365</v>
      </c>
      <c r="AN46" s="19" t="s">
        <v>1365</v>
      </c>
      <c r="AO46" s="19" t="s">
        <v>1365</v>
      </c>
      <c r="AP46" s="19" t="s">
        <v>1365</v>
      </c>
    </row>
    <row r="47" spans="1:42">
      <c r="A47" s="1" t="s">
        <v>166</v>
      </c>
      <c r="B47" s="1" t="str">
        <f>IF(K47="","Hide","Show")</f>
        <v>Show</v>
      </c>
      <c r="C47" s="4" t="s">
        <v>43</v>
      </c>
      <c r="E47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POLYCLINICS"",""14=ITEMCODE"",""MS359-07101GLP"",""14=ITEMNAME"""&amp;",""MS SQL CAL 2022 SLNG DEVICE CAL"",""10=QUANTITY"",""12.000000"",""14=U_PONO"",""942761"",""15=U_PODATE"",""07/04/2023"",""10=U_TLINTCOS"",""0.000000"",""2=SLPCODE"",""132"",""14=SLPNAME"",""E0001-CS"",""14=MEMO"",""WENDY KUM CHIOU SZE"",""14=CONTACTNAME"",""ACCOUNTS PAYABLE - FINANCE "&amp;"DEPARTMENT"",""10=LINETOTAL"",""2418.000000"",""14=U_ENR"","""",""14=U_MSENR"",""S7138270"",""14=U_MSPCN"",""868CE4DB"",""14=ADDRESS2"",""SINGHEALTH POLYCLINICS HQ_x000D_167 JALAN BUKIT MERAH, CONNECTION ONE,_x000D_TOWER 5, #15-10_x000D_SINGAPORE 150167_x000D_JESSICA ONG HWEE HOON(63507562)/MILDRED"&amp;" (63507554)"""</f>
        <v>"UICT","","SQL=","2=DOCNUM","33031395","14=CUSTREF","9023700029","14=U_CUSTREF","9023700029","15=DOCDATE","11/04/2023","15=TAXDATE","11/04/2023","14=CARDCODE","CI1209-SGD","14=CARDNAME","SINGHEALTH POLYCLINICS","14=ITEMCODE","MS359-07101GLP","14=ITEMNAME","MS SQL CAL 2022 SLNG DEVICE CAL","10=QUANTITY","12.000000","14=U_PONO","942761","15=U_PODATE","07/04/2023","10=U_TLINTCOS","0.000000","2=SLPCODE","132","14=SLPNAME","E0001-CS","14=MEMO","WENDY KUM CHIOU SZE","14=CONTACTNAME","ACCOUNTS PAYABLE - FINANCE DEPARTMENT","10=LINETOTAL","2418.000000","14=U_ENR","","14=U_MSENR","S7138270","14=U_MSPCN","868CE4DB","14=ADDRESS2","SINGHEALTH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47" s="19">
        <f>MONTH(N47)</f>
        <v>4</v>
      </c>
      <c r="L47" s="19">
        <f>YEAR(N47)</f>
        <v>2023</v>
      </c>
      <c r="M47" s="4">
        <v>33031395</v>
      </c>
      <c r="N47" s="30">
        <v>45027</v>
      </c>
      <c r="O47" s="19" t="s">
        <v>1356</v>
      </c>
      <c r="P47" s="19" t="s">
        <v>1387</v>
      </c>
      <c r="Q47" s="19"/>
      <c r="R47" s="19" t="s">
        <v>1388</v>
      </c>
      <c r="S47" s="4" t="s">
        <v>1389</v>
      </c>
      <c r="T47" s="19" t="s">
        <v>1402</v>
      </c>
      <c r="U47" s="42" t="s">
        <v>1403</v>
      </c>
      <c r="V47" s="42">
        <v>45023</v>
      </c>
      <c r="W47" s="42">
        <v>45027</v>
      </c>
      <c r="X47" s="43">
        <f>SUM(N47-V47)</f>
        <v>4</v>
      </c>
      <c r="Y47" s="44" t="s">
        <v>1406</v>
      </c>
      <c r="Z47" s="44" t="s">
        <v>1407</v>
      </c>
      <c r="AA47" s="44" t="s">
        <v>1364</v>
      </c>
      <c r="AB47" s="43">
        <v>12</v>
      </c>
      <c r="AC47" s="45">
        <f>IFERROR(AD47/AB47,0)</f>
        <v>201.5</v>
      </c>
      <c r="AD47" s="31">
        <v>2418</v>
      </c>
      <c r="AE47" s="19" t="s">
        <v>1365</v>
      </c>
      <c r="AF47" s="46">
        <v>2418</v>
      </c>
      <c r="AG47" s="30" t="s">
        <v>72</v>
      </c>
      <c r="AH47" s="47" t="s">
        <v>1401</v>
      </c>
      <c r="AI47" s="48" t="s">
        <v>73</v>
      </c>
      <c r="AJ47" s="48" t="s">
        <v>74</v>
      </c>
      <c r="AK47" s="3" t="s">
        <v>1406</v>
      </c>
      <c r="AL47" s="3" t="s">
        <v>1407</v>
      </c>
      <c r="AM47" s="19" t="s">
        <v>1365</v>
      </c>
      <c r="AN47" s="19" t="s">
        <v>1365</v>
      </c>
      <c r="AO47" s="19" t="s">
        <v>1365</v>
      </c>
      <c r="AP47" s="19" t="s">
        <v>1365</v>
      </c>
    </row>
    <row r="48" spans="1:42">
      <c r="A48" s="1" t="s">
        <v>166</v>
      </c>
      <c r="B48" s="1" t="str">
        <f>IF(K48="","Hide","Show")</f>
        <v>Show</v>
      </c>
      <c r="C48" s="4" t="s">
        <v>43</v>
      </c>
      <c r="E48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POLYCLINICS"",""14=ITEMCODE"",""MS228-11680GLP"",""14=ITEMNAME"""&amp;",""MS SQL SERVER STANDARD 2022 SLNG"",""10=QUANTITY"",""1.000000"",""14=U_PONO"",""942761"",""15=U_PODATE"",""07/04/2023"",""10=U_TLINTCOS"",""0.000000"",""2=SLPCODE"",""132"",""14=SLPNAME"",""E0001-CS"",""14=MEMO"",""WENDY KUM CHIOU SZE"",""14=CONTACTNAME"",""ACCOUNTS PAYABLE - FINANCE "&amp;"DEPARTMENT"",""10=LINETOTAL"",""867.890000"",""14=U_ENR"","""",""14=U_MSENR"",""S7138270"",""14=U_MSPCN"",""868CE4DB"",""14=ADDRESS2"",""SINGHEALTH POLYCLINICS HQ_x000D_167 JALAN BUKIT MERAH, CONNECTION ONE,_x000D_TOWER 5, #15-10_x000D_SINGAPORE 150167_x000D_JESSICA ONG HWEE HOON(63507562)/MILDRED "&amp;"(63507554)"""</f>
        <v>"UICT","","SQL=","2=DOCNUM","33031395","14=CUSTREF","9023700029","14=U_CUSTREF","9023700029","15=DOCDATE","11/04/2023","15=TAXDATE","11/04/2023","14=CARDCODE","CI1209-SGD","14=CARDNAME","SINGHEALTH POLYCLINICS","14=ITEMCODE","MS228-11680GLP","14=ITEMNAME","MS SQL SERVER STANDARD 2022 SLNG","10=QUANTITY","1.000000","14=U_PONO","942761","15=U_PODATE","07/04/2023","10=U_TLINTCOS","0.000000","2=SLPCODE","132","14=SLPNAME","E0001-CS","14=MEMO","WENDY KUM CHIOU SZE","14=CONTACTNAME","ACCOUNTS PAYABLE - FINANCE DEPARTMENT","10=LINETOTAL","867.890000","14=U_ENR","","14=U_MSENR","S7138270","14=U_MSPCN","868CE4DB","14=ADDRESS2","SINGHEALTH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48" s="19">
        <f>MONTH(N48)</f>
        <v>4</v>
      </c>
      <c r="L48" s="19">
        <f>YEAR(N48)</f>
        <v>2023</v>
      </c>
      <c r="M48" s="4">
        <v>33031395</v>
      </c>
      <c r="N48" s="30">
        <v>45027</v>
      </c>
      <c r="O48" s="19" t="s">
        <v>1356</v>
      </c>
      <c r="P48" s="19" t="s">
        <v>1387</v>
      </c>
      <c r="Q48" s="19"/>
      <c r="R48" s="19" t="s">
        <v>1388</v>
      </c>
      <c r="S48" s="4" t="s">
        <v>1389</v>
      </c>
      <c r="T48" s="19" t="s">
        <v>1402</v>
      </c>
      <c r="U48" s="42" t="s">
        <v>1403</v>
      </c>
      <c r="V48" s="42">
        <v>45023</v>
      </c>
      <c r="W48" s="42">
        <v>45027</v>
      </c>
      <c r="X48" s="43">
        <f>SUM(N48-V48)</f>
        <v>4</v>
      </c>
      <c r="Y48" s="44" t="s">
        <v>1404</v>
      </c>
      <c r="Z48" s="44" t="s">
        <v>1405</v>
      </c>
      <c r="AA48" s="44" t="s">
        <v>1364</v>
      </c>
      <c r="AB48" s="43">
        <v>1</v>
      </c>
      <c r="AC48" s="45">
        <f>IFERROR(AD48/AB48,0)</f>
        <v>867.89</v>
      </c>
      <c r="AD48" s="31">
        <v>867.89</v>
      </c>
      <c r="AE48" s="19" t="s">
        <v>1365</v>
      </c>
      <c r="AF48" s="46">
        <v>867.89</v>
      </c>
      <c r="AG48" s="30" t="s">
        <v>72</v>
      </c>
      <c r="AH48" s="47" t="s">
        <v>1401</v>
      </c>
      <c r="AI48" s="48" t="s">
        <v>73</v>
      </c>
      <c r="AJ48" s="48" t="s">
        <v>74</v>
      </c>
      <c r="AK48" s="3" t="s">
        <v>1404</v>
      </c>
      <c r="AL48" s="3" t="s">
        <v>1405</v>
      </c>
      <c r="AM48" s="19" t="s">
        <v>1365</v>
      </c>
      <c r="AN48" s="19" t="s">
        <v>1365</v>
      </c>
      <c r="AO48" s="19" t="s">
        <v>1365</v>
      </c>
      <c r="AP48" s="19" t="s">
        <v>1365</v>
      </c>
    </row>
    <row r="49" spans="1:42">
      <c r="A49" s="1" t="s">
        <v>166</v>
      </c>
      <c r="B49" s="1" t="str">
        <f>IF(K49="","Hide","Show")</f>
        <v>Show</v>
      </c>
      <c r="C49" s="4" t="s">
        <v>43</v>
      </c>
      <c r="E49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POLYCLINICS"",""14=ITEMCODE"",""MS228-11680GLP"",""14=ITEMNAME"""&amp;",""MS SQL SERVER STANDARD 2022 SLNG"",""10=QUANTITY"",""1.000000"",""14=U_PONO"",""942761"",""15=U_PODATE"",""07/04/2023"",""10=U_TLINTCOS"",""0.000000"",""2=SLPCODE"",""132"",""14=SLPNAME"",""E0001-CS"",""14=MEMO"",""WENDY KUM CHIOU SZE"",""14=CONTACTNAME"",""ACCOUNTS PAYABLE - FINANCE "&amp;"DEPARTMENT"",""10=LINETOTAL"",""867.890000"",""14=U_ENR"","""",""14=U_MSENR"",""S7138270"",""14=U_MSPCN"",""868CE4DB"",""14=ADDRESS2"",""SINGHEALTH POLYCLINICS HQ_x000D_167 JALAN BUKIT MERAH, CONNECTION ONE,_x000D_TOWER 5, #15-10_x000D_SINGAPORE 150167_x000D_JESSICA ONG HWEE HOON(63507562)/MILDRED "&amp;"(63507554)"""</f>
        <v>"UICT","","SQL=","2=DOCNUM","33031395","14=CUSTREF","9023700029","14=U_CUSTREF","9023700029","15=DOCDATE","11/04/2023","15=TAXDATE","11/04/2023","14=CARDCODE","CI1209-SGD","14=CARDNAME","SINGHEALTH POLYCLINICS","14=ITEMCODE","MS228-11680GLP","14=ITEMNAME","MS SQL SERVER STANDARD 2022 SLNG","10=QUANTITY","1.000000","14=U_PONO","942761","15=U_PODATE","07/04/2023","10=U_TLINTCOS","0.000000","2=SLPCODE","132","14=SLPNAME","E0001-CS","14=MEMO","WENDY KUM CHIOU SZE","14=CONTACTNAME","ACCOUNTS PAYABLE - FINANCE DEPARTMENT","10=LINETOTAL","867.890000","14=U_ENR","","14=U_MSENR","S7138270","14=U_MSPCN","868CE4DB","14=ADDRESS2","SINGHEALTH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49" s="19">
        <f>MONTH(N49)</f>
        <v>4</v>
      </c>
      <c r="L49" s="19">
        <f>YEAR(N49)</f>
        <v>2023</v>
      </c>
      <c r="M49" s="4">
        <v>33031395</v>
      </c>
      <c r="N49" s="30">
        <v>45027</v>
      </c>
      <c r="O49" s="19" t="s">
        <v>1356</v>
      </c>
      <c r="P49" s="19" t="s">
        <v>1387</v>
      </c>
      <c r="Q49" s="19"/>
      <c r="R49" s="19" t="s">
        <v>1388</v>
      </c>
      <c r="S49" s="4" t="s">
        <v>1389</v>
      </c>
      <c r="T49" s="19" t="s">
        <v>1402</v>
      </c>
      <c r="U49" s="42" t="s">
        <v>1403</v>
      </c>
      <c r="V49" s="42">
        <v>45023</v>
      </c>
      <c r="W49" s="42">
        <v>45027</v>
      </c>
      <c r="X49" s="43">
        <f>SUM(N49-V49)</f>
        <v>4</v>
      </c>
      <c r="Y49" s="44" t="s">
        <v>1404</v>
      </c>
      <c r="Z49" s="44" t="s">
        <v>1405</v>
      </c>
      <c r="AA49" s="44" t="s">
        <v>1364</v>
      </c>
      <c r="AB49" s="43">
        <v>1</v>
      </c>
      <c r="AC49" s="45">
        <f>IFERROR(AD49/AB49,0)</f>
        <v>867.89</v>
      </c>
      <c r="AD49" s="31">
        <v>867.89</v>
      </c>
      <c r="AE49" s="19" t="s">
        <v>1365</v>
      </c>
      <c r="AF49" s="46">
        <v>867.89</v>
      </c>
      <c r="AG49" s="30" t="s">
        <v>72</v>
      </c>
      <c r="AH49" s="47" t="s">
        <v>1401</v>
      </c>
      <c r="AI49" s="48" t="s">
        <v>73</v>
      </c>
      <c r="AJ49" s="48" t="s">
        <v>74</v>
      </c>
      <c r="AK49" s="3" t="s">
        <v>1404</v>
      </c>
      <c r="AL49" s="3" t="s">
        <v>1405</v>
      </c>
      <c r="AM49" s="19" t="s">
        <v>1365</v>
      </c>
      <c r="AN49" s="19" t="s">
        <v>1365</v>
      </c>
      <c r="AO49" s="19" t="s">
        <v>1365</v>
      </c>
      <c r="AP49" s="19" t="s">
        <v>1365</v>
      </c>
    </row>
    <row r="50" spans="1:42">
      <c r="A50" s="1" t="s">
        <v>166</v>
      </c>
      <c r="B50" s="1" t="str">
        <f>IF(K50="","Hide","Show")</f>
        <v>Show</v>
      </c>
      <c r="C50" s="4" t="s">
        <v>43</v>
      </c>
      <c r="E50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POLYCLINICS"",""14=ITEMCODE"",""MS359-07101GLP"",""14=ITEMNAME"""&amp;",""MS SQL CAL 2022 SLNG DEVICE CAL"",""10=QUANTITY"",""12.000000"",""14=U_PONO"",""942761"",""15=U_PODATE"",""07/04/2023"",""10=U_TLINTCOS"",""0.000000"",""2=SLPCODE"",""132"",""14=SLPNAME"",""E0001-CS"",""14=MEMO"",""WENDY KUM CHIOU SZE"",""14=CONTACTNAME"",""ACCOUNTS PAYABLE - FINANCE "&amp;"DEPARTMENT"",""10=LINETOTAL"",""2418.000000"",""14=U_ENR"","""",""14=U_MSENR"",""S7138270"",""14=U_MSPCN"",""868CE4DB"",""14=ADDRESS2"",""SINGHEALTH POLYCLINICS HQ_x000D_167 JALAN BUKIT MERAH, CONNECTION ONE,_x000D_TOWER 5, #15-10_x000D_SINGAPORE 150167_x000D_JESSICA ONG HWEE HOON(63507562)/MILDRED"&amp;" (63507554)"""</f>
        <v>"UICT","","SQL=","2=DOCNUM","33031395","14=CUSTREF","9023700029","14=U_CUSTREF","9023700029","15=DOCDATE","11/04/2023","15=TAXDATE","11/04/2023","14=CARDCODE","CI1209-SGD","14=CARDNAME","SINGHEALTH POLYCLINICS","14=ITEMCODE","MS359-07101GLP","14=ITEMNAME","MS SQL CAL 2022 SLNG DEVICE CAL","10=QUANTITY","12.000000","14=U_PONO","942761","15=U_PODATE","07/04/2023","10=U_TLINTCOS","0.000000","2=SLPCODE","132","14=SLPNAME","E0001-CS","14=MEMO","WENDY KUM CHIOU SZE","14=CONTACTNAME","ACCOUNTS PAYABLE - FINANCE DEPARTMENT","10=LINETOTAL","2418.000000","14=U_ENR","","14=U_MSENR","S7138270","14=U_MSPCN","868CE4DB","14=ADDRESS2","SINGHEALTH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50" s="19">
        <f>MONTH(N50)</f>
        <v>4</v>
      </c>
      <c r="L50" s="19">
        <f>YEAR(N50)</f>
        <v>2023</v>
      </c>
      <c r="M50" s="4">
        <v>33031395</v>
      </c>
      <c r="N50" s="30">
        <v>45027</v>
      </c>
      <c r="O50" s="19" t="s">
        <v>1356</v>
      </c>
      <c r="P50" s="19" t="s">
        <v>1387</v>
      </c>
      <c r="Q50" s="19"/>
      <c r="R50" s="19" t="s">
        <v>1388</v>
      </c>
      <c r="S50" s="4" t="s">
        <v>1389</v>
      </c>
      <c r="T50" s="19" t="s">
        <v>1402</v>
      </c>
      <c r="U50" s="42" t="s">
        <v>1403</v>
      </c>
      <c r="V50" s="42">
        <v>45023</v>
      </c>
      <c r="W50" s="42">
        <v>45027</v>
      </c>
      <c r="X50" s="43">
        <f>SUM(N50-V50)</f>
        <v>4</v>
      </c>
      <c r="Y50" s="44" t="s">
        <v>1406</v>
      </c>
      <c r="Z50" s="44" t="s">
        <v>1407</v>
      </c>
      <c r="AA50" s="44" t="s">
        <v>1364</v>
      </c>
      <c r="AB50" s="43">
        <v>12</v>
      </c>
      <c r="AC50" s="45">
        <f>IFERROR(AD50/AB50,0)</f>
        <v>201.5</v>
      </c>
      <c r="AD50" s="31">
        <v>2418</v>
      </c>
      <c r="AE50" s="19" t="s">
        <v>1365</v>
      </c>
      <c r="AF50" s="46">
        <v>2418</v>
      </c>
      <c r="AG50" s="30" t="s">
        <v>72</v>
      </c>
      <c r="AH50" s="47" t="s">
        <v>1401</v>
      </c>
      <c r="AI50" s="48" t="s">
        <v>73</v>
      </c>
      <c r="AJ50" s="48" t="s">
        <v>74</v>
      </c>
      <c r="AK50" s="3" t="s">
        <v>1406</v>
      </c>
      <c r="AL50" s="3" t="s">
        <v>1407</v>
      </c>
      <c r="AM50" s="19" t="s">
        <v>1365</v>
      </c>
      <c r="AN50" s="19" t="s">
        <v>1365</v>
      </c>
      <c r="AO50" s="19" t="s">
        <v>1365</v>
      </c>
      <c r="AP50" s="19" t="s">
        <v>1365</v>
      </c>
    </row>
    <row r="51" spans="1:42">
      <c r="A51" s="1" t="s">
        <v>166</v>
      </c>
      <c r="B51" s="1" t="str">
        <f>IF(K51="","Hide","Show")</f>
        <v>Show</v>
      </c>
      <c r="C51" s="4" t="s">
        <v>43</v>
      </c>
      <c r="E51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POLYCLINICS"",""14=ITEMCODE"",""MS359-07101GLP"",""14=ITEMNAME"""&amp;",""MS SQL CAL 2022 SLNG DEVICE CAL"",""10=QUANTITY"",""12.000000"",""14=U_PONO"",""942761"",""15=U_PODATE"",""07/04/2023"",""10=U_TLINTCOS"",""0.000000"",""2=SLPCODE"",""132"",""14=SLPNAME"",""E0001-CS"",""14=MEMO"",""WENDY KUM CHIOU SZE"",""14=CONTACTNAME"",""ACCOUNTS PAYABLE - FINANCE "&amp;"DEPARTMENT"",""10=LINETOTAL"",""2418.000000"",""14=U_ENR"","""",""14=U_MSENR"",""S7138270"",""14=U_MSPCN"",""868CE4DB"",""14=ADDRESS2"",""SINGHEALTH POLYCLINICS HQ_x000D_167 JALAN BUKIT MERAH, CONNECTION ONE,_x000D_TOWER 5, #15-10_x000D_SINGAPORE 150167_x000D_JESSICA ONG HWEE HOON(63507562)/MILDRED"&amp;" (63507554)"""</f>
        <v>"UICT","","SQL=","2=DOCNUM","33031395","14=CUSTREF","9023700029","14=U_CUSTREF","9023700029","15=DOCDATE","11/04/2023","15=TAXDATE","11/04/2023","14=CARDCODE","CI1209-SGD","14=CARDNAME","SINGHEALTH POLYCLINICS","14=ITEMCODE","MS359-07101GLP","14=ITEMNAME","MS SQL CAL 2022 SLNG DEVICE CAL","10=QUANTITY","12.000000","14=U_PONO","942761","15=U_PODATE","07/04/2023","10=U_TLINTCOS","0.000000","2=SLPCODE","132","14=SLPNAME","E0001-CS","14=MEMO","WENDY KUM CHIOU SZE","14=CONTACTNAME","ACCOUNTS PAYABLE - FINANCE DEPARTMENT","10=LINETOTAL","2418.000000","14=U_ENR","","14=U_MSENR","S7138270","14=U_MSPCN","868CE4DB","14=ADDRESS2","SINGHEALTH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51" s="19">
        <f>MONTH(N51)</f>
        <v>4</v>
      </c>
      <c r="L51" s="19">
        <f>YEAR(N51)</f>
        <v>2023</v>
      </c>
      <c r="M51" s="4">
        <v>33031395</v>
      </c>
      <c r="N51" s="30">
        <v>45027</v>
      </c>
      <c r="O51" s="19" t="s">
        <v>1356</v>
      </c>
      <c r="P51" s="19" t="s">
        <v>1387</v>
      </c>
      <c r="Q51" s="19"/>
      <c r="R51" s="19" t="s">
        <v>1388</v>
      </c>
      <c r="S51" s="4" t="s">
        <v>1389</v>
      </c>
      <c r="T51" s="19" t="s">
        <v>1402</v>
      </c>
      <c r="U51" s="42" t="s">
        <v>1403</v>
      </c>
      <c r="V51" s="42">
        <v>45023</v>
      </c>
      <c r="W51" s="42">
        <v>45027</v>
      </c>
      <c r="X51" s="43">
        <f>SUM(N51-V51)</f>
        <v>4</v>
      </c>
      <c r="Y51" s="44" t="s">
        <v>1406</v>
      </c>
      <c r="Z51" s="44" t="s">
        <v>1407</v>
      </c>
      <c r="AA51" s="44" t="s">
        <v>1364</v>
      </c>
      <c r="AB51" s="43">
        <v>12</v>
      </c>
      <c r="AC51" s="45">
        <f>IFERROR(AD51/AB51,0)</f>
        <v>201.5</v>
      </c>
      <c r="AD51" s="31">
        <v>2418</v>
      </c>
      <c r="AE51" s="19" t="s">
        <v>1365</v>
      </c>
      <c r="AF51" s="46">
        <v>2418</v>
      </c>
      <c r="AG51" s="30" t="s">
        <v>72</v>
      </c>
      <c r="AH51" s="47" t="s">
        <v>1401</v>
      </c>
      <c r="AI51" s="48" t="s">
        <v>73</v>
      </c>
      <c r="AJ51" s="48" t="s">
        <v>74</v>
      </c>
      <c r="AK51" s="3" t="s">
        <v>1406</v>
      </c>
      <c r="AL51" s="3" t="s">
        <v>1407</v>
      </c>
      <c r="AM51" s="19" t="s">
        <v>1365</v>
      </c>
      <c r="AN51" s="19" t="s">
        <v>1365</v>
      </c>
      <c r="AO51" s="19" t="s">
        <v>1365</v>
      </c>
      <c r="AP51" s="19" t="s">
        <v>1365</v>
      </c>
    </row>
    <row r="52" spans="1:42">
      <c r="A52" s="1" t="s">
        <v>166</v>
      </c>
      <c r="B52" s="1" t="str">
        <f>IF(K52="","Hide","Show")</f>
        <v>Show</v>
      </c>
      <c r="C52" s="4" t="s">
        <v>43</v>
      </c>
      <c r="E52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POLYCLINICS"",""14=ITEMCODE"",""MS359-07101GLP"",""14=ITEMNAME"""&amp;",""MS SQL CAL 2022 SLNG DEVICE CAL"",""10=QUANTITY"",""12.000000"",""14=U_PONO"",""942761"",""15=U_PODATE"",""07/04/2023"",""10=U_TLINTCOS"",""0.000000"",""2=SLPCODE"",""132"",""14=SLPNAME"",""E0001-CS"",""14=MEMO"",""WENDY KUM CHIOU SZE"",""14=CONTACTNAME"",""ACCOUNTS PAYABLE - FINANCE "&amp;"DEPARTMENT"",""10=LINETOTAL"",""2418.000000"",""14=U_ENR"","""",""14=U_MSENR"",""S7138270"",""14=U_MSPCN"",""868CE4DB"",""14=ADDRESS2"",""SINGHEALTH POLYCLINICS HQ_x000D_167 JALAN BUKIT MERAH, CONNECTION ONE,_x000D_TOWER 5, #15-10_x000D_SINGAPORE 150167_x000D_JESSICA ONG HWEE HOON(63507562)/MILDRED"&amp;" (63507554)"""</f>
        <v>"UICT","","SQL=","2=DOCNUM","33031395","14=CUSTREF","9023700029","14=U_CUSTREF","9023700029","15=DOCDATE","11/04/2023","15=TAXDATE","11/04/2023","14=CARDCODE","CI1209-SGD","14=CARDNAME","SINGHEALTH POLYCLINICS","14=ITEMCODE","MS359-07101GLP","14=ITEMNAME","MS SQL CAL 2022 SLNG DEVICE CAL","10=QUANTITY","12.000000","14=U_PONO","942761","15=U_PODATE","07/04/2023","10=U_TLINTCOS","0.000000","2=SLPCODE","132","14=SLPNAME","E0001-CS","14=MEMO","WENDY KUM CHIOU SZE","14=CONTACTNAME","ACCOUNTS PAYABLE - FINANCE DEPARTMENT","10=LINETOTAL","2418.000000","14=U_ENR","","14=U_MSENR","S7138270","14=U_MSPCN","868CE4DB","14=ADDRESS2","SINGHEALTH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52" s="19">
        <f>MONTH(N52)</f>
        <v>4</v>
      </c>
      <c r="L52" s="19">
        <f>YEAR(N52)</f>
        <v>2023</v>
      </c>
      <c r="M52" s="4">
        <v>33031395</v>
      </c>
      <c r="N52" s="30">
        <v>45027</v>
      </c>
      <c r="O52" s="19" t="s">
        <v>1356</v>
      </c>
      <c r="P52" s="19" t="s">
        <v>1387</v>
      </c>
      <c r="Q52" s="19"/>
      <c r="R52" s="19" t="s">
        <v>1388</v>
      </c>
      <c r="S52" s="4" t="s">
        <v>1389</v>
      </c>
      <c r="T52" s="19" t="s">
        <v>1402</v>
      </c>
      <c r="U52" s="42" t="s">
        <v>1403</v>
      </c>
      <c r="V52" s="42">
        <v>45023</v>
      </c>
      <c r="W52" s="42">
        <v>45027</v>
      </c>
      <c r="X52" s="43">
        <f>SUM(N52-V52)</f>
        <v>4</v>
      </c>
      <c r="Y52" s="44" t="s">
        <v>1406</v>
      </c>
      <c r="Z52" s="44" t="s">
        <v>1407</v>
      </c>
      <c r="AA52" s="44" t="s">
        <v>1364</v>
      </c>
      <c r="AB52" s="43">
        <v>12</v>
      </c>
      <c r="AC52" s="45">
        <f>IFERROR(AD52/AB52,0)</f>
        <v>201.5</v>
      </c>
      <c r="AD52" s="31">
        <v>2418</v>
      </c>
      <c r="AE52" s="19" t="s">
        <v>1365</v>
      </c>
      <c r="AF52" s="46">
        <v>2418</v>
      </c>
      <c r="AG52" s="30" t="s">
        <v>72</v>
      </c>
      <c r="AH52" s="47" t="s">
        <v>1401</v>
      </c>
      <c r="AI52" s="48" t="s">
        <v>73</v>
      </c>
      <c r="AJ52" s="48" t="s">
        <v>74</v>
      </c>
      <c r="AK52" s="3" t="s">
        <v>1406</v>
      </c>
      <c r="AL52" s="3" t="s">
        <v>1407</v>
      </c>
      <c r="AM52" s="19" t="s">
        <v>1365</v>
      </c>
      <c r="AN52" s="19" t="s">
        <v>1365</v>
      </c>
      <c r="AO52" s="19" t="s">
        <v>1365</v>
      </c>
      <c r="AP52" s="19" t="s">
        <v>1365</v>
      </c>
    </row>
    <row r="53" spans="1:42">
      <c r="A53" s="1" t="s">
        <v>166</v>
      </c>
      <c r="B53" s="1" t="str">
        <f>IF(K53="","Hide","Show")</f>
        <v>Show</v>
      </c>
      <c r="C53" s="4" t="s">
        <v>43</v>
      </c>
      <c r="E53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POLYCLINICS"",""14=ITEMCODE"",""MS359-07101GLP"",""14=ITEMNAME"""&amp;",""MS SQL CAL 2022 SLNG DEVICE CAL"",""10=QUANTITY"",""12.000000"",""14=U_PONO"",""942761"",""15=U_PODATE"",""07/04/2023"",""10=U_TLINTCOS"",""0.000000"",""2=SLPCODE"",""132"",""14=SLPNAME"",""E0001-CS"",""14=MEMO"",""WENDY KUM CHIOU SZE"",""14=CONTACTNAME"",""ACCOUNTS PAYABLE - FINANCE "&amp;"DEPARTMENT"",""10=LINETOTAL"",""2418.000000"",""14=U_ENR"","""",""14=U_MSENR"",""S7138270"",""14=U_MSPCN"",""868CE4DB"",""14=ADDRESS2"",""SINGHEALTH POLYCLINICS HQ_x000D_167 JALAN BUKIT MERAH, CONNECTION ONE,_x000D_TOWER 5, #15-10_x000D_SINGAPORE 150167_x000D_JESSICA ONG HWEE HOON(63507562)/MILDRED"&amp;" (63507554)"""</f>
        <v>"UICT","","SQL=","2=DOCNUM","33031395","14=CUSTREF","9023700029","14=U_CUSTREF","9023700029","15=DOCDATE","11/04/2023","15=TAXDATE","11/04/2023","14=CARDCODE","CI1209-SGD","14=CARDNAME","SINGHEALTH POLYCLINICS","14=ITEMCODE","MS359-07101GLP","14=ITEMNAME","MS SQL CAL 2022 SLNG DEVICE CAL","10=QUANTITY","12.000000","14=U_PONO","942761","15=U_PODATE","07/04/2023","10=U_TLINTCOS","0.000000","2=SLPCODE","132","14=SLPNAME","E0001-CS","14=MEMO","WENDY KUM CHIOU SZE","14=CONTACTNAME","ACCOUNTS PAYABLE - FINANCE DEPARTMENT","10=LINETOTAL","2418.000000","14=U_ENR","","14=U_MSENR","S7138270","14=U_MSPCN","868CE4DB","14=ADDRESS2","SINGHEALTH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53" s="19">
        <f>MONTH(N53)</f>
        <v>4</v>
      </c>
      <c r="L53" s="19">
        <f>YEAR(N53)</f>
        <v>2023</v>
      </c>
      <c r="M53" s="4">
        <v>33031395</v>
      </c>
      <c r="N53" s="30">
        <v>45027</v>
      </c>
      <c r="O53" s="19" t="s">
        <v>1356</v>
      </c>
      <c r="P53" s="19" t="s">
        <v>1387</v>
      </c>
      <c r="Q53" s="19"/>
      <c r="R53" s="19" t="s">
        <v>1388</v>
      </c>
      <c r="S53" s="4" t="s">
        <v>1389</v>
      </c>
      <c r="T53" s="19" t="s">
        <v>1402</v>
      </c>
      <c r="U53" s="42" t="s">
        <v>1403</v>
      </c>
      <c r="V53" s="42">
        <v>45023</v>
      </c>
      <c r="W53" s="42">
        <v>45027</v>
      </c>
      <c r="X53" s="43">
        <f>SUM(N53-V53)</f>
        <v>4</v>
      </c>
      <c r="Y53" s="44" t="s">
        <v>1406</v>
      </c>
      <c r="Z53" s="44" t="s">
        <v>1407</v>
      </c>
      <c r="AA53" s="44" t="s">
        <v>1364</v>
      </c>
      <c r="AB53" s="43">
        <v>12</v>
      </c>
      <c r="AC53" s="45">
        <f>IFERROR(AD53/AB53,0)</f>
        <v>201.5</v>
      </c>
      <c r="AD53" s="31">
        <v>2418</v>
      </c>
      <c r="AE53" s="19" t="s">
        <v>1365</v>
      </c>
      <c r="AF53" s="46">
        <v>2418</v>
      </c>
      <c r="AG53" s="30" t="s">
        <v>72</v>
      </c>
      <c r="AH53" s="47" t="s">
        <v>1401</v>
      </c>
      <c r="AI53" s="48" t="s">
        <v>73</v>
      </c>
      <c r="AJ53" s="48" t="s">
        <v>74</v>
      </c>
      <c r="AK53" s="3" t="s">
        <v>1406</v>
      </c>
      <c r="AL53" s="3" t="s">
        <v>1407</v>
      </c>
      <c r="AM53" s="19" t="s">
        <v>1365</v>
      </c>
      <c r="AN53" s="19" t="s">
        <v>1365</v>
      </c>
      <c r="AO53" s="19" t="s">
        <v>1365</v>
      </c>
      <c r="AP53" s="19" t="s">
        <v>1365</v>
      </c>
    </row>
    <row r="54" spans="1:42">
      <c r="A54" s="1" t="s">
        <v>166</v>
      </c>
      <c r="B54" s="1" t="str">
        <f>IF(K54="","Hide","Show")</f>
        <v>Show</v>
      </c>
      <c r="C54" s="4" t="s">
        <v>43</v>
      </c>
      <c r="E54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POLYCLINICS"",""14=ITEMCODE"",""MS359-07101GLP"",""14=ITEMNAME"""&amp;",""MS SQL CAL 2022 SLNG DEVICE CAL"",""10=QUANTITY"",""12.000000"",""14=U_PONO"",""942761"",""15=U_PODATE"",""07/04/2023"",""10=U_TLINTCOS"",""0.000000"",""2=SLPCODE"",""132"",""14=SLPNAME"",""E0001-CS"",""14=MEMO"",""WENDY KUM CHIOU SZE"",""14=CONTACTNAME"",""ACCOUNTS PAYABLE - FINANCE "&amp;"DEPARTMENT"",""10=LINETOTAL"",""2418.000000"",""14=U_ENR"","""",""14=U_MSENR"",""S7138270"",""14=U_MSPCN"",""868CE4DB"",""14=ADDRESS2"",""SINGHEALTH POLYCLINICS HQ_x000D_167 JALAN BUKIT MERAH, CONNECTION ONE,_x000D_TOWER 5, #15-10_x000D_SINGAPORE 150167_x000D_JESSICA ONG HWEE HOON(63507562)/MILDRED"&amp;" (63507554)"""</f>
        <v>"UICT","","SQL=","2=DOCNUM","33031395","14=CUSTREF","9023700029","14=U_CUSTREF","9023700029","15=DOCDATE","11/04/2023","15=TAXDATE","11/04/2023","14=CARDCODE","CI1209-SGD","14=CARDNAME","SINGHEALTH POLYCLINICS","14=ITEMCODE","MS359-07101GLP","14=ITEMNAME","MS SQL CAL 2022 SLNG DEVICE CAL","10=QUANTITY","12.000000","14=U_PONO","942761","15=U_PODATE","07/04/2023","10=U_TLINTCOS","0.000000","2=SLPCODE","132","14=SLPNAME","E0001-CS","14=MEMO","WENDY KUM CHIOU SZE","14=CONTACTNAME","ACCOUNTS PAYABLE - FINANCE DEPARTMENT","10=LINETOTAL","2418.000000","14=U_ENR","","14=U_MSENR","S7138270","14=U_MSPCN","868CE4DB","14=ADDRESS2","SINGHEALTH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54" s="19">
        <f>MONTH(N54)</f>
        <v>4</v>
      </c>
      <c r="L54" s="19">
        <f>YEAR(N54)</f>
        <v>2023</v>
      </c>
      <c r="M54" s="4">
        <v>33031395</v>
      </c>
      <c r="N54" s="30">
        <v>45027</v>
      </c>
      <c r="O54" s="19" t="s">
        <v>1356</v>
      </c>
      <c r="P54" s="19" t="s">
        <v>1387</v>
      </c>
      <c r="Q54" s="19"/>
      <c r="R54" s="19" t="s">
        <v>1388</v>
      </c>
      <c r="S54" s="4" t="s">
        <v>1389</v>
      </c>
      <c r="T54" s="19" t="s">
        <v>1402</v>
      </c>
      <c r="U54" s="42" t="s">
        <v>1403</v>
      </c>
      <c r="V54" s="42">
        <v>45023</v>
      </c>
      <c r="W54" s="42">
        <v>45027</v>
      </c>
      <c r="X54" s="43">
        <f>SUM(N54-V54)</f>
        <v>4</v>
      </c>
      <c r="Y54" s="44" t="s">
        <v>1406</v>
      </c>
      <c r="Z54" s="44" t="s">
        <v>1407</v>
      </c>
      <c r="AA54" s="44" t="s">
        <v>1364</v>
      </c>
      <c r="AB54" s="43">
        <v>12</v>
      </c>
      <c r="AC54" s="45">
        <f>IFERROR(AD54/AB54,0)</f>
        <v>201.5</v>
      </c>
      <c r="AD54" s="31">
        <v>2418</v>
      </c>
      <c r="AE54" s="19" t="s">
        <v>1365</v>
      </c>
      <c r="AF54" s="46">
        <v>2418</v>
      </c>
      <c r="AG54" s="30" t="s">
        <v>72</v>
      </c>
      <c r="AH54" s="47" t="s">
        <v>1401</v>
      </c>
      <c r="AI54" s="48" t="s">
        <v>73</v>
      </c>
      <c r="AJ54" s="48" t="s">
        <v>74</v>
      </c>
      <c r="AK54" s="3" t="s">
        <v>1406</v>
      </c>
      <c r="AL54" s="3" t="s">
        <v>1407</v>
      </c>
      <c r="AM54" s="19" t="s">
        <v>1365</v>
      </c>
      <c r="AN54" s="19" t="s">
        <v>1365</v>
      </c>
      <c r="AO54" s="19" t="s">
        <v>1365</v>
      </c>
      <c r="AP54" s="19" t="s">
        <v>1365</v>
      </c>
    </row>
    <row r="55" spans="1:42">
      <c r="A55" s="1" t="s">
        <v>166</v>
      </c>
      <c r="B55" s="1" t="str">
        <f>IF(K55="","Hide","Show")</f>
        <v>Show</v>
      </c>
      <c r="C55" s="4" t="s">
        <v>43</v>
      </c>
      <c r="E55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POLYCLINICS"",""14=ITEMCODE"",""MS359-07101GLP"",""14=ITEMNAME"""&amp;",""MS SQL CAL 2022 SLNG DEVICE CAL"",""10=QUANTITY"",""12.000000"",""14=U_PONO"",""942761"",""15=U_PODATE"",""07/04/2023"",""10=U_TLINTCOS"",""0.000000"",""2=SLPCODE"",""132"",""14=SLPNAME"",""E0001-CS"",""14=MEMO"",""WENDY KUM CHIOU SZE"",""14=CONTACTNAME"",""ACCOUNTS PAYABLE - FINANCE "&amp;"DEPARTMENT"",""10=LINETOTAL"",""2418.000000"",""14=U_ENR"","""",""14=U_MSENR"",""S7138270"",""14=U_MSPCN"",""868CE4DB"",""14=ADDRESS2"",""SINGHEALTH POLYCLINICS HQ_x000D_167 JALAN BUKIT MERAH, CONNECTION ONE,_x000D_TOWER 5, #15-10_x000D_SINGAPORE 150167_x000D_JESSICA ONG HWEE HOON(63507562)/MILDRED"&amp;" (63507554)"""</f>
        <v>"UICT","","SQL=","2=DOCNUM","33031395","14=CUSTREF","9023700029","14=U_CUSTREF","9023700029","15=DOCDATE","11/04/2023","15=TAXDATE","11/04/2023","14=CARDCODE","CI1209-SGD","14=CARDNAME","SINGHEALTH POLYCLINICS","14=ITEMCODE","MS359-07101GLP","14=ITEMNAME","MS SQL CAL 2022 SLNG DEVICE CAL","10=QUANTITY","12.000000","14=U_PONO","942761","15=U_PODATE","07/04/2023","10=U_TLINTCOS","0.000000","2=SLPCODE","132","14=SLPNAME","E0001-CS","14=MEMO","WENDY KUM CHIOU SZE","14=CONTACTNAME","ACCOUNTS PAYABLE - FINANCE DEPARTMENT","10=LINETOTAL","2418.000000","14=U_ENR","","14=U_MSENR","S7138270","14=U_MSPCN","868CE4DB","14=ADDRESS2","SINGHEALTH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55" s="19">
        <f>MONTH(N55)</f>
        <v>4</v>
      </c>
      <c r="L55" s="19">
        <f>YEAR(N55)</f>
        <v>2023</v>
      </c>
      <c r="M55" s="4">
        <v>33031395</v>
      </c>
      <c r="N55" s="30">
        <v>45027</v>
      </c>
      <c r="O55" s="19" t="s">
        <v>1356</v>
      </c>
      <c r="P55" s="19" t="s">
        <v>1387</v>
      </c>
      <c r="Q55" s="19"/>
      <c r="R55" s="19" t="s">
        <v>1388</v>
      </c>
      <c r="S55" s="4" t="s">
        <v>1389</v>
      </c>
      <c r="T55" s="19" t="s">
        <v>1402</v>
      </c>
      <c r="U55" s="42" t="s">
        <v>1403</v>
      </c>
      <c r="V55" s="42">
        <v>45023</v>
      </c>
      <c r="W55" s="42">
        <v>45027</v>
      </c>
      <c r="X55" s="43">
        <f>SUM(N55-V55)</f>
        <v>4</v>
      </c>
      <c r="Y55" s="44" t="s">
        <v>1406</v>
      </c>
      <c r="Z55" s="44" t="s">
        <v>1407</v>
      </c>
      <c r="AA55" s="44" t="s">
        <v>1364</v>
      </c>
      <c r="AB55" s="43">
        <v>12</v>
      </c>
      <c r="AC55" s="45">
        <f>IFERROR(AD55/AB55,0)</f>
        <v>201.5</v>
      </c>
      <c r="AD55" s="31">
        <v>2418</v>
      </c>
      <c r="AE55" s="19" t="s">
        <v>1365</v>
      </c>
      <c r="AF55" s="46">
        <v>2418</v>
      </c>
      <c r="AG55" s="30" t="s">
        <v>72</v>
      </c>
      <c r="AH55" s="47" t="s">
        <v>1401</v>
      </c>
      <c r="AI55" s="48" t="s">
        <v>73</v>
      </c>
      <c r="AJ55" s="48" t="s">
        <v>74</v>
      </c>
      <c r="AK55" s="3" t="s">
        <v>1406</v>
      </c>
      <c r="AL55" s="3" t="s">
        <v>1407</v>
      </c>
      <c r="AM55" s="19" t="s">
        <v>1365</v>
      </c>
      <c r="AN55" s="19" t="s">
        <v>1365</v>
      </c>
      <c r="AO55" s="19" t="s">
        <v>1365</v>
      </c>
      <c r="AP55" s="19" t="s">
        <v>1365</v>
      </c>
    </row>
    <row r="56" spans="1:42">
      <c r="A56" s="1" t="s">
        <v>166</v>
      </c>
      <c r="B56" s="1" t="str">
        <f>IF(K56="","Hide","Show")</f>
        <v>Show</v>
      </c>
      <c r="C56" s="4" t="s">
        <v>43</v>
      </c>
      <c r="E56" s="11" t="str">
        <f>"""UICT"","""",""SQL="",""2=DOCNUM"",""33031395"",""14=CUSTREF"",""9023700029"",""14=U_CUSTREF"",""9023700029"",""15=DOCDATE"",""11/04/2023"",""15=TAXDATE"",""11/04/2023"",""14=CARDCODE"",""CI1209-SGD"",""14=CARDNAME"",""SINGHEALTH POLYCLINICS"",""14=ITEMCODE"",""MS359-07101GLP"",""14=ITEMNAME"""&amp;",""MS SQL CAL 2022 SLNG DEVICE CAL"",""10=QUANTITY"",""12.000000"",""14=U_PONO"",""942761"",""15=U_PODATE"",""07/04/2023"",""10=U_TLINTCOS"",""0.000000"",""2=SLPCODE"",""132"",""14=SLPNAME"",""E0001-CS"",""14=MEMO"",""WENDY KUM CHIOU SZE"",""14=CONTACTNAME"",""ACCOUNTS PAYABLE - FINANCE "&amp;"DEPARTMENT"",""10=LINETOTAL"",""2418.000000"",""14=U_ENR"","""",""14=U_MSENR"",""S7138270"",""14=U_MSPCN"",""868CE4DB"",""14=ADDRESS2"",""SINGHEALTH POLYCLINICS HQ_x000D_167 JALAN BUKIT MERAH, CONNECTION ONE,_x000D_TOWER 5, #15-10_x000D_SINGAPORE 150167_x000D_JESSICA ONG HWEE HOON(63507562)/MILDRED"&amp;" (63507554)"""</f>
        <v>"UICT","","SQL=","2=DOCNUM","33031395","14=CUSTREF","9023700029","14=U_CUSTREF","9023700029","15=DOCDATE","11/04/2023","15=TAXDATE","11/04/2023","14=CARDCODE","CI1209-SGD","14=CARDNAME","SINGHEALTH POLYCLINICS","14=ITEMCODE","MS359-07101GLP","14=ITEMNAME","MS SQL CAL 2022 SLNG DEVICE CAL","10=QUANTITY","12.000000","14=U_PONO","942761","15=U_PODATE","07/04/2023","10=U_TLINTCOS","0.000000","2=SLPCODE","132","14=SLPNAME","E0001-CS","14=MEMO","WENDY KUM CHIOU SZE","14=CONTACTNAME","ACCOUNTS PAYABLE - FINANCE DEPARTMENT","10=LINETOTAL","2418.000000","14=U_ENR","","14=U_MSENR","S7138270","14=U_MSPCN","868CE4DB","14=ADDRESS2","SINGHEALTH POLYCLINICS HQ_x000D_167 JALAN BUKIT MERAH, CONNECTION ONE,_x000D_TOWER 5, #15-10_x000D_SINGAPORE 150167_x000D_JESSICA ONG HWEE HOON(63507562)/MILDRED (63507554)"</v>
      </c>
      <c r="K56" s="19">
        <f>MONTH(N56)</f>
        <v>4</v>
      </c>
      <c r="L56" s="19">
        <f>YEAR(N56)</f>
        <v>2023</v>
      </c>
      <c r="M56" s="4">
        <v>33031395</v>
      </c>
      <c r="N56" s="30">
        <v>45027</v>
      </c>
      <c r="O56" s="19" t="s">
        <v>1356</v>
      </c>
      <c r="P56" s="19" t="s">
        <v>1387</v>
      </c>
      <c r="Q56" s="19"/>
      <c r="R56" s="19" t="s">
        <v>1388</v>
      </c>
      <c r="S56" s="4" t="s">
        <v>1389</v>
      </c>
      <c r="T56" s="19" t="s">
        <v>1402</v>
      </c>
      <c r="U56" s="42" t="s">
        <v>1403</v>
      </c>
      <c r="V56" s="42">
        <v>45023</v>
      </c>
      <c r="W56" s="42">
        <v>45027</v>
      </c>
      <c r="X56" s="43">
        <f>SUM(N56-V56)</f>
        <v>4</v>
      </c>
      <c r="Y56" s="44" t="s">
        <v>1406</v>
      </c>
      <c r="Z56" s="44" t="s">
        <v>1407</v>
      </c>
      <c r="AA56" s="44" t="s">
        <v>1364</v>
      </c>
      <c r="AB56" s="43">
        <v>12</v>
      </c>
      <c r="AC56" s="45">
        <f>IFERROR(AD56/AB56,0)</f>
        <v>201.5</v>
      </c>
      <c r="AD56" s="31">
        <v>2418</v>
      </c>
      <c r="AE56" s="19" t="s">
        <v>1365</v>
      </c>
      <c r="AF56" s="46">
        <v>2418</v>
      </c>
      <c r="AG56" s="30" t="s">
        <v>72</v>
      </c>
      <c r="AH56" s="47" t="s">
        <v>1401</v>
      </c>
      <c r="AI56" s="48" t="s">
        <v>73</v>
      </c>
      <c r="AJ56" s="48" t="s">
        <v>74</v>
      </c>
      <c r="AK56" s="3" t="s">
        <v>1406</v>
      </c>
      <c r="AL56" s="3" t="s">
        <v>1407</v>
      </c>
      <c r="AM56" s="19" t="s">
        <v>1365</v>
      </c>
      <c r="AN56" s="19" t="s">
        <v>1365</v>
      </c>
      <c r="AO56" s="19" t="s">
        <v>1365</v>
      </c>
      <c r="AP56" s="19" t="s">
        <v>1365</v>
      </c>
    </row>
    <row r="57" spans="1:42">
      <c r="A57" s="1" t="s">
        <v>166</v>
      </c>
      <c r="B57" s="1" t="str">
        <f>IF(K57="","Hide","Show")</f>
        <v>Show</v>
      </c>
      <c r="C57" s="4" t="s">
        <v>43</v>
      </c>
      <c r="E57" s="11" t="str">
        <f>"""UICT"","""",""SQL="",""2=DOCNUM"",""33031429"",""14=CUSTREF"",""2823400516"",""14=U_CUSTREF"",""2823400516"",""15=DOCDATE"",""17/04/2023"",""15=TAXDATE"",""17/04/2023"",""14=CARDCODE"",""CS0507-SGD"",""14=CARDNAME"",""SENGKANG GENERAL HOSPITAL PTE. LTD."",""14=ITEMCODE"",""MS359-07102GLP"","&amp;"""14=ITEMNAME"",""MS SQL CAL 2022 SLNG USER CAL"",""10=QUANTITY"",""10.000000"",""14=U_PONO"",""942889"",""15=U_PODATE"",""17/04/2023"",""10=U_TLINTCOS"",""0.000000"",""2=SLPCODE"",""132"",""14=SLPNAME"",""E0001-CS"",""14=MEMO"",""WENDY KUM CHIOU SZE"",""14=CONTACTNAME"",""FINANCE DEPARTME"&amp;"NT"",""10=LINETOTAL"",""2090.400000"",""14=U_ENR"","""",""14=U_MSENR"",""S7138270"",""14=U_MSPCN"",""BD18AB21"",""14=ADDRESS2"",""MOHAMAD ISKANDAR_x000D_SENGKANG GENERAL HOSPITAL 110 SENGKANG EAST WAY  SINGAPORE 544886_x000D_MOHAMAD ISKANDAR_x000D_TEL: 9367 1165_x000D_FAX: _x000D_EMAIL: mohamad.iskandar."&amp;"mdyasin@ihis.com.sg"""</f>
        <v>"UICT","","SQL=","2=DOCNUM","33031429","14=CUSTREF","2823400516","14=U_CUSTREF","2823400516","15=DOCDATE","17/04/2023","15=TAXDATE","17/04/2023","14=CARDCODE","CS0507-SGD","14=CARDNAME","SENGKANG GENERAL HOSPITAL PTE. LTD.","14=ITEMCODE","MS359-07102GLP","14=ITEMNAME","MS SQL CAL 2022 SLNG USER CAL","10=QUANTITY","10.000000","14=U_PONO","942889","15=U_PODATE","17/04/2023","10=U_TLINTCOS","0.000000","2=SLPCODE","132","14=SLPNAME","E0001-CS","14=MEMO","WENDY KUM CHIOU SZE","14=CONTACTNAME","FINANCE DEPARTMENT","10=LINETOTAL","2090.400000","14=U_ENR","","14=U_MSENR","S7138270","14=U_MSPCN","BD18AB21","14=ADDRESS2","MOHAMAD ISKANDAR_x000D_SENGKANG GENERAL HOSPITAL 110 SENGKANG EAST WAY  SINGAPORE 544886_x000D_MOHAMAD ISKANDAR_x000D_TEL: 9367 1165_x000D_FAX: _x000D_EMAIL: mohamad.iskandar.mdyasin@ihis.com.sg"</v>
      </c>
      <c r="K57" s="19">
        <f>MONTH(N57)</f>
        <v>4</v>
      </c>
      <c r="L57" s="19">
        <f>YEAR(N57)</f>
        <v>2023</v>
      </c>
      <c r="M57" s="4">
        <v>33031429</v>
      </c>
      <c r="N57" s="30">
        <v>45033</v>
      </c>
      <c r="O57" s="19" t="s">
        <v>1356</v>
      </c>
      <c r="P57" s="19" t="s">
        <v>1408</v>
      </c>
      <c r="Q57" s="19"/>
      <c r="R57" s="19" t="s">
        <v>1409</v>
      </c>
      <c r="S57" s="4" t="s">
        <v>1410</v>
      </c>
      <c r="T57" s="19" t="s">
        <v>1411</v>
      </c>
      <c r="U57" s="42" t="s">
        <v>1412</v>
      </c>
      <c r="V57" s="42">
        <v>45033</v>
      </c>
      <c r="W57" s="42">
        <v>45033</v>
      </c>
      <c r="X57" s="43">
        <f>SUM(N57-V57)</f>
        <v>0</v>
      </c>
      <c r="Y57" s="44" t="s">
        <v>1413</v>
      </c>
      <c r="Z57" s="44" t="s">
        <v>1414</v>
      </c>
      <c r="AA57" s="44" t="s">
        <v>1364</v>
      </c>
      <c r="AB57" s="43">
        <v>10</v>
      </c>
      <c r="AC57" s="45">
        <f>IFERROR(AD57/AB57,0)</f>
        <v>209.04000000000002</v>
      </c>
      <c r="AD57" s="31">
        <v>2090.4</v>
      </c>
      <c r="AE57" s="19" t="s">
        <v>1365</v>
      </c>
      <c r="AF57" s="46">
        <v>2090.4</v>
      </c>
      <c r="AG57" s="30" t="s">
        <v>72</v>
      </c>
      <c r="AH57" s="47" t="s">
        <v>1415</v>
      </c>
      <c r="AI57" s="48" t="s">
        <v>73</v>
      </c>
      <c r="AJ57" s="48" t="s">
        <v>74</v>
      </c>
      <c r="AK57" s="3" t="s">
        <v>1413</v>
      </c>
      <c r="AL57" s="3" t="s">
        <v>1414</v>
      </c>
      <c r="AM57" s="19" t="s">
        <v>1365</v>
      </c>
      <c r="AN57" s="19" t="s">
        <v>1365</v>
      </c>
      <c r="AO57" s="19" t="s">
        <v>1365</v>
      </c>
      <c r="AP57" s="19" t="s">
        <v>1365</v>
      </c>
    </row>
    <row r="58" spans="1:42">
      <c r="A58" s="1" t="s">
        <v>166</v>
      </c>
      <c r="B58" s="1" t="str">
        <f>IF(K58="","Hide","Show")</f>
        <v>Show</v>
      </c>
      <c r="C58" s="4" t="s">
        <v>43</v>
      </c>
      <c r="E58" s="11" t="str">
        <f>"""UICT"","""",""SQL="",""2=DOCNUM"",""33031429"",""14=CUSTREF"",""2823400516"",""14=U_CUSTREF"",""2823400516"",""15=DOCDATE"",""17/04/2023"",""15=TAXDATE"",""17/04/2023"",""14=CARDCODE"",""CS0507-SGD"",""14=CARDNAME"",""SENGKANG GENERAL HOSPITAL PTE. LTD."",""14=ITEMCODE"",""MS228-11680GLP"","&amp;"""14=ITEMNAME"",""MS SQL SERVER STANDARD 2022 SLNG"",""10=QUANTITY"",""2.000000"",""14=U_PONO"",""942889"",""15=U_PODATE"",""17/04/2023"",""10=U_TLINTCOS"",""0.000000"",""2=SLPCODE"",""132"",""14=SLPNAME"",""E0001-CS"",""14=MEMO"",""WENDY KUM CHIOU SZE"",""14=CONTACTNAME"",""FINANCE DEPART"&amp;"MENT"",""10=LINETOTAL"",""1800.740000"",""14=U_ENR"","""",""14=U_MSENR"",""S7138270"",""14=U_MSPCN"",""BD18AB21"",""14=ADDRESS2"",""MOHAMAD ISKANDAR_x000D_SENGKANG GENERAL HOSPITAL 110 SENGKANG EAST WAY  SINGAPORE 544886_x000D_MOHAMAD ISKANDAR_x000D_TEL: 9367 1165_x000D_FAX: _x000D_EMAIL: mohamad.iskanda"&amp;"r.mdyasin@ihis.com.sg"""</f>
        <v>"UICT","","SQL=","2=DOCNUM","33031429","14=CUSTREF","2823400516","14=U_CUSTREF","2823400516","15=DOCDATE","17/04/2023","15=TAXDATE","17/04/2023","14=CARDCODE","CS0507-SGD","14=CARDNAME","SENGKANG GENERAL HOSPITAL PTE. LTD.","14=ITEMCODE","MS228-11680GLP","14=ITEMNAME","MS SQL SERVER STANDARD 2022 SLNG","10=QUANTITY","2.000000","14=U_PONO","942889","15=U_PODATE","17/04/2023","10=U_TLINTCOS","0.000000","2=SLPCODE","132","14=SLPNAME","E0001-CS","14=MEMO","WENDY KUM CHIOU SZE","14=CONTACTNAME","FINANCE DEPARTMENT","10=LINETOTAL","1800.740000","14=U_ENR","","14=U_MSENR","S7138270","14=U_MSPCN","BD18AB21","14=ADDRESS2","MOHAMAD ISKANDAR_x000D_SENGKANG GENERAL HOSPITAL 110 SENGKANG EAST WAY  SINGAPORE 544886_x000D_MOHAMAD ISKANDAR_x000D_TEL: 9367 1165_x000D_FAX: _x000D_EMAIL: mohamad.iskandar.mdyasin@ihis.com.sg"</v>
      </c>
      <c r="K58" s="19">
        <f>MONTH(N58)</f>
        <v>4</v>
      </c>
      <c r="L58" s="19">
        <f>YEAR(N58)</f>
        <v>2023</v>
      </c>
      <c r="M58" s="4">
        <v>33031429</v>
      </c>
      <c r="N58" s="30">
        <v>45033</v>
      </c>
      <c r="O58" s="19" t="s">
        <v>1356</v>
      </c>
      <c r="P58" s="19" t="s">
        <v>1408</v>
      </c>
      <c r="Q58" s="19"/>
      <c r="R58" s="19" t="s">
        <v>1409</v>
      </c>
      <c r="S58" s="4" t="s">
        <v>1410</v>
      </c>
      <c r="T58" s="19" t="s">
        <v>1411</v>
      </c>
      <c r="U58" s="42" t="s">
        <v>1412</v>
      </c>
      <c r="V58" s="42">
        <v>45033</v>
      </c>
      <c r="W58" s="42">
        <v>45033</v>
      </c>
      <c r="X58" s="43">
        <f>SUM(N58-V58)</f>
        <v>0</v>
      </c>
      <c r="Y58" s="44" t="s">
        <v>1404</v>
      </c>
      <c r="Z58" s="44" t="s">
        <v>1405</v>
      </c>
      <c r="AA58" s="44" t="s">
        <v>1364</v>
      </c>
      <c r="AB58" s="43">
        <v>2</v>
      </c>
      <c r="AC58" s="45">
        <f>IFERROR(AD58/AB58,0)</f>
        <v>900.37</v>
      </c>
      <c r="AD58" s="31">
        <v>1800.74</v>
      </c>
      <c r="AE58" s="19" t="s">
        <v>1365</v>
      </c>
      <c r="AF58" s="46">
        <v>1800.74</v>
      </c>
      <c r="AG58" s="30" t="s">
        <v>72</v>
      </c>
      <c r="AH58" s="47" t="s">
        <v>1415</v>
      </c>
      <c r="AI58" s="48" t="s">
        <v>73</v>
      </c>
      <c r="AJ58" s="48" t="s">
        <v>74</v>
      </c>
      <c r="AK58" s="3" t="s">
        <v>1404</v>
      </c>
      <c r="AL58" s="3" t="s">
        <v>1405</v>
      </c>
      <c r="AM58" s="19" t="s">
        <v>1365</v>
      </c>
      <c r="AN58" s="19" t="s">
        <v>1365</v>
      </c>
      <c r="AO58" s="19" t="s">
        <v>1365</v>
      </c>
      <c r="AP58" s="19" t="s">
        <v>1365</v>
      </c>
    </row>
    <row r="59" spans="1:42">
      <c r="A59" s="1" t="s">
        <v>166</v>
      </c>
      <c r="B59" s="1" t="str">
        <f>IF(K59="","Hide","Show")</f>
        <v>Show</v>
      </c>
      <c r="C59" s="4" t="s">
        <v>43</v>
      </c>
      <c r="E59" s="11" t="str">
        <f>"""UICT"","""",""SQL="",""2=DOCNUM"",""33031435"",""14=CUSTREF"",""6723000459"",""14=U_CUSTREF"",""6723000459"",""15=DOCDATE"",""18/04/2023"",""15=TAXDATE"",""18/04/2023"",""14=CARDCODE"",""CI1256-SGD"",""14=CARDNAME"",""SINGAPORE HEALTH SERVICES PTE LTD"",""14=ITEMCODE"",""MS7NQ-00300GLP"",""1"&amp;"4=ITEMNAME"",""MS SQLSVRSTDCORE SNGL LICSAPK MVL 2LIC CORELIC"",""10=QUANTITY"",""2.000000"",""14=U_PONO"",""942892"",""15=U_PODATE"",""17/04/2023"",""10=U_TLINTCOS"",""0.000000"",""2=SLPCODE"",""132"",""14=SLPNAME"",""E0001-CS"",""14=MEMO"",""WENDY KUM CHIOU SZE"",""14=CONTACTNAME"",""FI"&amp;"NANCE DEPARTMENT"",""10=LINETOTAL"",""11397.660000"",""14=U_ENR"","""",""14=U_MSENR"",""S7138270"",""14=U_MSPCN"",""83288253"",""14=ADDRESS2"",""KELVIN SEOW CHUAN KENG_x000D_SINGAPORE HEALTH SERVICES PTE LTD 168 JALAN BUKIT MERAH, SURBANA ONE #16-01 SINGAPORE 150168_x000D_KELVIN SEOW CH"&amp;"UAN KENG(91187479)/VIVIAN CHUA HWEE KIAN_x000D_TEL: _x000D_FAX: _x000D_EMAIL: kelvin.seow@ihis.com.sg"""</f>
        <v>"UICT","","SQL=","2=DOCNUM","33031435","14=CUSTREF","6723000459","14=U_CUSTREF","6723000459","15=DOCDATE","18/04/2023","15=TAXDATE","18/04/2023","14=CARDCODE","CI1256-SGD","14=CARDNAME","SINGAPORE HEALTH SERVICES PTE LTD","14=ITEMCODE","MS7NQ-00300GLP","14=ITEMNAME","MS SQLSVRSTDCORE SNGL LICSAPK MVL 2LIC CORELIC","10=QUANTITY","2.000000","14=U_PONO","942892","15=U_PODATE","17/04/2023","10=U_TLINTCOS","0.000000","2=SLPCODE","132","14=SLPNAME","E0001-CS","14=MEMO","WENDY KUM CHIOU SZE","14=CONTACTNAME","FINANCE DEPARTMENT","10=LINETOTAL","11397.660000","14=U_ENR","","14=U_MSENR","S7138270","14=U_MSPCN","83288253","14=ADDRESS2","KELVIN SEOW CHUAN KENG_x000D_SINGAPORE HEALTH SERVICES PTE LTD 168 JALAN BUKIT MERAH, SURBANA ONE #16-01 SINGAPORE 150168_x000D_KELVIN SEOW CHUAN KENG(91187479)/VIVIAN CHUA HWEE KIAN_x000D_TEL: _x000D_FAX: _x000D_EMAIL: kelvin.seow@ihis.com.sg"</v>
      </c>
      <c r="K59" s="19">
        <f>MONTH(N59)</f>
        <v>4</v>
      </c>
      <c r="L59" s="19">
        <f>YEAR(N59)</f>
        <v>2023</v>
      </c>
      <c r="M59" s="4">
        <v>33031435</v>
      </c>
      <c r="N59" s="30">
        <v>45034</v>
      </c>
      <c r="O59" s="19" t="s">
        <v>1356</v>
      </c>
      <c r="P59" s="19" t="s">
        <v>1357</v>
      </c>
      <c r="Q59" s="19"/>
      <c r="R59" s="19" t="s">
        <v>1368</v>
      </c>
      <c r="S59" s="4" t="s">
        <v>1369</v>
      </c>
      <c r="T59" s="19" t="s">
        <v>1416</v>
      </c>
      <c r="U59" s="42" t="s">
        <v>1417</v>
      </c>
      <c r="V59" s="42">
        <v>45033</v>
      </c>
      <c r="W59" s="42">
        <v>45034</v>
      </c>
      <c r="X59" s="43">
        <f>SUM(N59-V59)</f>
        <v>1</v>
      </c>
      <c r="Y59" s="44" t="s">
        <v>1372</v>
      </c>
      <c r="Z59" s="44" t="s">
        <v>1373</v>
      </c>
      <c r="AA59" s="44" t="s">
        <v>1364</v>
      </c>
      <c r="AB59" s="43">
        <v>2</v>
      </c>
      <c r="AC59" s="45">
        <f>IFERROR(AD59/AB59,0)</f>
        <v>5698.83</v>
      </c>
      <c r="AD59" s="31">
        <v>11397.66</v>
      </c>
      <c r="AE59" s="19" t="s">
        <v>1365</v>
      </c>
      <c r="AF59" s="46">
        <v>11397.66</v>
      </c>
      <c r="AG59" s="30" t="s">
        <v>72</v>
      </c>
      <c r="AH59" s="47" t="s">
        <v>1418</v>
      </c>
      <c r="AI59" s="48" t="s">
        <v>73</v>
      </c>
      <c r="AJ59" s="48" t="s">
        <v>74</v>
      </c>
      <c r="AK59" s="3" t="s">
        <v>1372</v>
      </c>
      <c r="AL59" s="3" t="s">
        <v>1373</v>
      </c>
      <c r="AM59" s="19" t="s">
        <v>1436</v>
      </c>
      <c r="AN59" s="19" t="s">
        <v>1437</v>
      </c>
      <c r="AO59" s="19" t="s">
        <v>1435</v>
      </c>
      <c r="AP59" s="19" t="s">
        <v>1365</v>
      </c>
    </row>
    <row r="60" spans="1:42">
      <c r="A60" s="1" t="s">
        <v>166</v>
      </c>
      <c r="B60" s="1" t="str">
        <f>IF(K60="","Hide","Show")</f>
        <v>Show</v>
      </c>
      <c r="C60" s="4" t="s">
        <v>43</v>
      </c>
      <c r="E60" s="11" t="str">
        <f>"""UICT"","""",""SQL="",""2=DOCNUM"",""33031435"",""14=CUSTREF"",""6723000459"",""14=U_CUSTREF"",""6723000459"",""15=DOCDATE"",""18/04/2023"",""15=TAXDATE"",""18/04/2023"",""14=CARDCODE"",""CI1256-SGD"",""14=CARDNAME"",""SINGAPORE HEALTH SERVICES PTE LTD"",""14=ITEMCODE"",""MS7JQ-00353GLP"",""1"&amp;"4=ITEMNAME"",""MS SQLSVRENTCORE SNGL LICSAPK MVL 2LIC CORELIC"",""10=QUANTITY"",""4.000000"",""14=U_PONO"",""942892"",""15=U_PODATE"",""17/04/2023"",""10=U_TLINTCOS"",""0.000000"",""2=SLPCODE"",""132"",""14=SLPNAME"",""E0001-CS"",""14=MEMO"",""WENDY KUM CHIOU SZE"",""14=CONTACTNAME"",""FI"&amp;"NANCE DEPARTMENT"",""10=LINETOTAL"",""87504.240000"",""14=U_ENR"","""",""14=U_MSENR"",""S7138270"",""14=U_MSPCN"",""83288253"",""14=ADDRESS2"",""KELVIN SEOW CHUAN KENG_x000D_SINGAPORE HEALTH SERVICES PTE LTD 168 JALAN BUKIT MERAH, SURBANA ONE #16-01 SINGAPORE 150168_x000D_KELVIN SEOW CH"&amp;"UAN KENG(91187479)/VIVIAN CHUA HWEE KIAN_x000D_TEL: _x000D_FAX: _x000D_EMAIL: kelvin.seow@ihis.com.sg"""</f>
        <v>"UICT","","SQL=","2=DOCNUM","33031435","14=CUSTREF","6723000459","14=U_CUSTREF","6723000459","15=DOCDATE","18/04/2023","15=TAXDATE","18/04/2023","14=CARDCODE","CI1256-SGD","14=CARDNAME","SINGAPORE HEALTH SERVICES PTE LTD","14=ITEMCODE","MS7JQ-00353GLP","14=ITEMNAME","MS SQLSVRENTCORE SNGL LICSAPK MVL 2LIC CORELIC","10=QUANTITY","4.000000","14=U_PONO","942892","15=U_PODATE","17/04/2023","10=U_TLINTCOS","0.000000","2=SLPCODE","132","14=SLPNAME","E0001-CS","14=MEMO","WENDY KUM CHIOU SZE","14=CONTACTNAME","FINANCE DEPARTMENT","10=LINETOTAL","87504.240000","14=U_ENR","","14=U_MSENR","S7138270","14=U_MSPCN","83288253","14=ADDRESS2","KELVIN SEOW CHUAN KENG_x000D_SINGAPORE HEALTH SERVICES PTE LTD 168 JALAN BUKIT MERAH, SURBANA ONE #16-01 SINGAPORE 150168_x000D_KELVIN SEOW CHUAN KENG(91187479)/VIVIAN CHUA HWEE KIAN_x000D_TEL: _x000D_FAX: _x000D_EMAIL: kelvin.seow@ihis.com.sg"</v>
      </c>
      <c r="K60" s="19">
        <f>MONTH(N60)</f>
        <v>4</v>
      </c>
      <c r="L60" s="19">
        <f>YEAR(N60)</f>
        <v>2023</v>
      </c>
      <c r="M60" s="4">
        <v>33031435</v>
      </c>
      <c r="N60" s="30">
        <v>45034</v>
      </c>
      <c r="O60" s="19" t="s">
        <v>1356</v>
      </c>
      <c r="P60" s="19" t="s">
        <v>1357</v>
      </c>
      <c r="Q60" s="19"/>
      <c r="R60" s="19" t="s">
        <v>1368</v>
      </c>
      <c r="S60" s="4" t="s">
        <v>1369</v>
      </c>
      <c r="T60" s="19" t="s">
        <v>1416</v>
      </c>
      <c r="U60" s="42" t="s">
        <v>1417</v>
      </c>
      <c r="V60" s="42">
        <v>45033</v>
      </c>
      <c r="W60" s="42">
        <v>45034</v>
      </c>
      <c r="X60" s="43">
        <f>SUM(N60-V60)</f>
        <v>1</v>
      </c>
      <c r="Y60" s="44" t="s">
        <v>1362</v>
      </c>
      <c r="Z60" s="44" t="s">
        <v>1363</v>
      </c>
      <c r="AA60" s="44" t="s">
        <v>1364</v>
      </c>
      <c r="AB60" s="43">
        <v>4</v>
      </c>
      <c r="AC60" s="45">
        <f>IFERROR(AD60/AB60,0)</f>
        <v>21876.06</v>
      </c>
      <c r="AD60" s="31">
        <v>87504.24</v>
      </c>
      <c r="AE60" s="19" t="s">
        <v>1365</v>
      </c>
      <c r="AF60" s="46">
        <v>87504.24</v>
      </c>
      <c r="AG60" s="30" t="s">
        <v>72</v>
      </c>
      <c r="AH60" s="47" t="s">
        <v>1418</v>
      </c>
      <c r="AI60" s="48" t="s">
        <v>73</v>
      </c>
      <c r="AJ60" s="48" t="s">
        <v>74</v>
      </c>
      <c r="AK60" s="3" t="s">
        <v>1362</v>
      </c>
      <c r="AL60" s="3" t="s">
        <v>1363</v>
      </c>
      <c r="AM60" s="19" t="s">
        <v>1436</v>
      </c>
      <c r="AN60" s="19" t="s">
        <v>1437</v>
      </c>
      <c r="AO60" s="19" t="s">
        <v>1435</v>
      </c>
      <c r="AP60" s="19" t="s">
        <v>1365</v>
      </c>
    </row>
    <row r="61" spans="1:42">
      <c r="A61" s="1" t="s">
        <v>166</v>
      </c>
      <c r="B61" s="1" t="str">
        <f>IF(K61="","Hide","Show")</f>
        <v>Show</v>
      </c>
      <c r="C61" s="4" t="s">
        <v>43</v>
      </c>
      <c r="E61" s="11" t="str">
        <f>"""UICT"","""",""SQL="",""2=DOCNUM"",""33031453"",""14=CUSTREF"",""7223100584"",""14=U_CUSTREF"",""7223100584"",""15=DOCDATE"",""19/04/2023"",""15=TAXDATE"",""19/04/2023"",""14=CARDCODE"",""CI1190-SGD"",""14=CARDNAME"",""SINGAPORE NATIONAL EYE CENTRE PTE LTD"",""14=ITEMCODE"",""MS7NQ-00300GLP"&amp;""",""14=ITEMNAME"",""MS SQLSVRSTDCORE SNGL LICSAPK MVL 2LIC CORELIC"",""10=QUANTITY"",""2.000000"",""14=U_PONO"",""942942"",""15=U_PODATE"",""18/04/2023"",""10=U_TLINTCOS"",""0.000000"",""2=SLPCODE"",""132"",""14=SLPNAME"",""E0001-CS"",""14=MEMO"",""WENDY KUM CHIOU SZE"",""14=CONTACTNAME"""&amp;",""ACCOUNTS DEPT"",""10=LINETOTAL"",""11580.580000"",""14=U_ENR"","""",""14=U_MSENR"",""S7138270"",""14=U_MSPCN"",""A8AA53F5"",""14=ADDRESS2"",""JACKSON KWOK_x000D_SINGAPORE NATIONAL EYE CENTRE PTE LTD 11 THIRD HOSPITAL AVENUE OCULAR IMAGING DEPT SINGAPORE 168751_x000D_JACKSON KWOK_x000D_TEL: "&amp;"63228812_x000D_FAX: _x000D_EMAIL: jackson.kwok.c.s@snec.com.sg"""</f>
        <v>"UICT","","SQL=","2=DOCNUM","33031453","14=CUSTREF","7223100584","14=U_CUSTREF","7223100584","15=DOCDATE","19/04/2023","15=TAXDATE","19/04/2023","14=CARDCODE","CI1190-SGD","14=CARDNAME","SINGAPORE NATIONAL EYE CENTRE PTE LTD","14=ITEMCODE","MS7NQ-00300GLP","14=ITEMNAME","MS SQLSVRSTDCORE SNGL LICSAPK MVL 2LIC CORELIC","10=QUANTITY","2.000000","14=U_PONO","942942","15=U_PODATE","18/04/2023","10=U_TLINTCOS","0.000000","2=SLPCODE","132","14=SLPNAME","E0001-CS","14=MEMO","WENDY KUM CHIOU SZE","14=CONTACTNAME","ACCOUNTS DEPT","10=LINETOTAL","11580.580000","14=U_ENR","","14=U_MSENR","S7138270","14=U_MSPCN","A8AA53F5","14=ADDRESS2","JACKSON KWOK_x000D_SINGAPORE NATIONAL EYE CENTRE PTE LTD 11 THIRD HOSPITAL AVENUE OCULAR IMAGING DEPT SINGAPORE 168751_x000D_JACKSON KWOK_x000D_TEL: 63228812_x000D_FAX: _x000D_EMAIL: jackson.kwok.c.s@snec.com.sg"</v>
      </c>
      <c r="K61" s="19">
        <f>MONTH(N61)</f>
        <v>4</v>
      </c>
      <c r="L61" s="19">
        <f>YEAR(N61)</f>
        <v>2023</v>
      </c>
      <c r="M61" s="4">
        <v>33031453</v>
      </c>
      <c r="N61" s="30">
        <v>45035</v>
      </c>
      <c r="O61" s="19" t="s">
        <v>1356</v>
      </c>
      <c r="P61" s="19" t="s">
        <v>1367</v>
      </c>
      <c r="Q61" s="19"/>
      <c r="R61" s="19" t="s">
        <v>1419</v>
      </c>
      <c r="S61" s="4" t="s">
        <v>1420</v>
      </c>
      <c r="T61" s="19" t="s">
        <v>1421</v>
      </c>
      <c r="U61" s="42" t="s">
        <v>1422</v>
      </c>
      <c r="V61" s="42">
        <v>45034</v>
      </c>
      <c r="W61" s="42">
        <v>45035</v>
      </c>
      <c r="X61" s="43">
        <f>SUM(N61-V61)</f>
        <v>1</v>
      </c>
      <c r="Y61" s="44" t="s">
        <v>1372</v>
      </c>
      <c r="Z61" s="44" t="s">
        <v>1373</v>
      </c>
      <c r="AA61" s="44" t="s">
        <v>1364</v>
      </c>
      <c r="AB61" s="43">
        <v>2</v>
      </c>
      <c r="AC61" s="45">
        <f>IFERROR(AD61/AB61,0)</f>
        <v>5790.29</v>
      </c>
      <c r="AD61" s="31">
        <v>11580.58</v>
      </c>
      <c r="AE61" s="19" t="s">
        <v>1365</v>
      </c>
      <c r="AF61" s="46">
        <v>11580.58</v>
      </c>
      <c r="AG61" s="30" t="s">
        <v>72</v>
      </c>
      <c r="AH61" s="47" t="s">
        <v>1423</v>
      </c>
      <c r="AI61" s="48" t="s">
        <v>73</v>
      </c>
      <c r="AJ61" s="48" t="s">
        <v>74</v>
      </c>
      <c r="AK61" s="3" t="s">
        <v>1372</v>
      </c>
      <c r="AL61" s="3" t="s">
        <v>1373</v>
      </c>
      <c r="AM61" s="19" t="s">
        <v>1436</v>
      </c>
      <c r="AN61" s="19" t="s">
        <v>1437</v>
      </c>
      <c r="AO61" s="19" t="s">
        <v>1438</v>
      </c>
      <c r="AP61" s="19" t="s">
        <v>1365</v>
      </c>
    </row>
    <row r="62" spans="1:42">
      <c r="A62" s="1" t="s">
        <v>166</v>
      </c>
      <c r="B62" s="1" t="str">
        <f>IF(K62="","Hide","Show")</f>
        <v>Show</v>
      </c>
      <c r="C62" s="4" t="s">
        <v>43</v>
      </c>
      <c r="E62" s="11" t="str">
        <f>"""UICT"","""",""SQL="",""2=DOCNUM"",""33031487"",""14=CUSTREF"",""6723000480"",""14=U_CUSTREF"",""6723000480"",""15=DOCDATE"",""21/04/2023"",""15=TAXDATE"",""21/04/2023"",""14=CARDCODE"",""CI1256-SGD"",""14=CARDNAME"",""SINGAPORE HEALTH SERVICES PTE LTD"",""14=ITEMCODE"",""MS076-05948GLP"",""1"&amp;"4=ITEMNAME"",""MS PROJECT STD 2021 SNGL"",""10=QUANTITY"",""1.000000"",""14=U_PONO"",""942966A"",""15=U_PODATE"",""19/04/2023"",""10=U_TLINTCOS"",""0.000000"",""2=SLPCODE"",""132"",""14=SLPNAME"",""E0001-CS"",""14=MEMO"",""WENDY KUM CHIOU SZE"",""14=CONTACTNAME"",""FINANCE DEPARTMENT"",""10"&amp;"=LINETOTAL"",""613.170000"",""14=U_ENR"","""",""14=U_MSENR"",""S7138270"",""14=U_MSPCN"",""A8AA53F5"",""14=ADDRESS2"",""CELENE OH SAW LAY_x000D_SINGAPORE HEALTH SERVICES PTE LTD 168 JALAN BUKIT MERAH SURBANA ONE #16-01 SINGAPORE 150168_x000D_CELENE OH SAW LAY_x000D_TEL: 63778781_x000D_FAX: _x000D_EMAIL"&amp;": celene.oh.s.l@alpshealthcare.com.sg"""</f>
        <v>"UICT","","SQL=","2=DOCNUM","33031487","14=CUSTREF","6723000480","14=U_CUSTREF","6723000480","15=DOCDATE","21/04/2023","15=TAXDATE","21/04/2023","14=CARDCODE","CI1256-SGD","14=CARDNAME","SINGAPORE HEALTH SERVICES PTE LTD","14=ITEMCODE","MS076-05948GLP","14=ITEMNAME","MS PROJECT STD 2021 SNGL","10=QUANTITY","1.000000","14=U_PONO","942966A","15=U_PODATE","19/04/2023","10=U_TLINTCOS","0.000000","2=SLPCODE","132","14=SLPNAME","E0001-CS","14=MEMO","WENDY KUM CHIOU SZE","14=CONTACTNAME","FINANCE DEPARTMENT","10=LINETOTAL","613.170000","14=U_ENR","","14=U_MSENR","S7138270","14=U_MSPCN","A8AA53F5","14=ADDRESS2","CELENE OH SAW LAY_x000D_SINGAPORE HEALTH SERVICES PTE LTD 168 JALAN BUKIT MERAH SURBANA ONE #16-01 SINGAPORE 150168_x000D_CELENE OH SAW LAY_x000D_TEL: 63778781_x000D_FAX: _x000D_EMAIL: celene.oh.s.l@alpshealthcare.com.sg"</v>
      </c>
      <c r="K62" s="19">
        <f>MONTH(N62)</f>
        <v>4</v>
      </c>
      <c r="L62" s="19">
        <f>YEAR(N62)</f>
        <v>2023</v>
      </c>
      <c r="M62" s="4">
        <v>33031487</v>
      </c>
      <c r="N62" s="30">
        <v>45037</v>
      </c>
      <c r="O62" s="19" t="s">
        <v>1356</v>
      </c>
      <c r="P62" s="19" t="s">
        <v>1367</v>
      </c>
      <c r="Q62" s="19"/>
      <c r="R62" s="19" t="s">
        <v>1368</v>
      </c>
      <c r="S62" s="4" t="s">
        <v>1369</v>
      </c>
      <c r="T62" s="19" t="s">
        <v>1424</v>
      </c>
      <c r="U62" s="42" t="s">
        <v>1425</v>
      </c>
      <c r="V62" s="42">
        <v>45035</v>
      </c>
      <c r="W62" s="42">
        <v>45037</v>
      </c>
      <c r="X62" s="43">
        <f>SUM(N62-V62)</f>
        <v>2</v>
      </c>
      <c r="Y62" s="44" t="s">
        <v>1426</v>
      </c>
      <c r="Z62" s="44" t="s">
        <v>1427</v>
      </c>
      <c r="AA62" s="44" t="s">
        <v>1364</v>
      </c>
      <c r="AB62" s="43">
        <v>1</v>
      </c>
      <c r="AC62" s="45">
        <f>IFERROR(AD62/AB62,0)</f>
        <v>613.16999999999996</v>
      </c>
      <c r="AD62" s="31">
        <v>613.16999999999996</v>
      </c>
      <c r="AE62" s="19" t="s">
        <v>1365</v>
      </c>
      <c r="AF62" s="46">
        <v>613.16999999999996</v>
      </c>
      <c r="AG62" s="30" t="s">
        <v>72</v>
      </c>
      <c r="AH62" s="47" t="s">
        <v>1428</v>
      </c>
      <c r="AI62" s="48" t="s">
        <v>73</v>
      </c>
      <c r="AJ62" s="48" t="s">
        <v>74</v>
      </c>
      <c r="AK62" s="3" t="s">
        <v>1426</v>
      </c>
      <c r="AL62" s="3" t="s">
        <v>1427</v>
      </c>
      <c r="AM62" s="19" t="s">
        <v>1365</v>
      </c>
      <c r="AN62" s="19" t="s">
        <v>1365</v>
      </c>
      <c r="AO62" s="19" t="s">
        <v>1365</v>
      </c>
      <c r="AP62" s="19" t="s">
        <v>1365</v>
      </c>
    </row>
    <row r="63" spans="1:42">
      <c r="A63" s="1" t="s">
        <v>166</v>
      </c>
      <c r="B63" s="1" t="str">
        <f>IF(K63="","Hide","Show")</f>
        <v>Show</v>
      </c>
      <c r="C63" s="4" t="s">
        <v>43</v>
      </c>
      <c r="E63" s="11" t="str">
        <f>"""UICT"","""",""SQL="",""2=DOCNUM"",""33031488"",""14=CUSTREF"",""7223700045"",""14=U_CUSTREF"",""7223700045"",""15=DOCDATE"",""21/04/2023"",""15=TAXDATE"",""21/04/2023"",""14=CARDCODE"",""CI1190-SGD"",""14=CARDNAME"",""SINGAPORE NATIONAL EYE CENTRE PTE LTD"",""14=ITEMCODE"",""MS7NQ-00300GLP"&amp;""",""14=ITEMNAME"",""MS SQLSVRSTDCORE SNGL LICSAPK MVL 2LIC CORELIC"",""10=QUANTITY"",""2.000000"",""14=U_PONO"",""942961"",""15=U_PODATE"",""19/04/2023"",""10=U_TLINTCOS"",""0.000000"",""2=SLPCODE"",""132"",""14=SLPNAME"",""E0001-CS"",""14=MEMO"",""WENDY KUM CHIOU SZE"",""14=CONTACTNAME"""&amp;",""ACCOUNTS DEPT"",""10=LINETOTAL"",""11580.580000"",""14=U_ENR"","""",""14=U_MSENR"",""S7138270"",""14=U_MSPCN"",""A8AA53F5"",""14=ADDRESS2"",""JACKSON KWOK_x000D_SINGAPORE NATIONAL EYE CENTRE PTE LTD 11 THIRD HOSPITAL AVENUE OCULAR IMAGING DEPT SINGAPORE 168751_x000D_JACKSON KWOK_x000D_TEL: "&amp;"63228812_x000D_FAX: _x000D_EMAIL: jackson.kwok.c.s@snec.com.sg"""</f>
        <v>"UICT","","SQL=","2=DOCNUM","33031488","14=CUSTREF","7223700045","14=U_CUSTREF","7223700045","15=DOCDATE","21/04/2023","15=TAXDATE","21/04/2023","14=CARDCODE","CI1190-SGD","14=CARDNAME","SINGAPORE NATIONAL EYE CENTRE PTE LTD","14=ITEMCODE","MS7NQ-00300GLP","14=ITEMNAME","MS SQLSVRSTDCORE SNGL LICSAPK MVL 2LIC CORELIC","10=QUANTITY","2.000000","14=U_PONO","942961","15=U_PODATE","19/04/2023","10=U_TLINTCOS","0.000000","2=SLPCODE","132","14=SLPNAME","E0001-CS","14=MEMO","WENDY KUM CHIOU SZE","14=CONTACTNAME","ACCOUNTS DEPT","10=LINETOTAL","11580.580000","14=U_ENR","","14=U_MSENR","S7138270","14=U_MSPCN","A8AA53F5","14=ADDRESS2","JACKSON KWOK_x000D_SINGAPORE NATIONAL EYE CENTRE PTE LTD 11 THIRD HOSPITAL AVENUE OCULAR IMAGING DEPT SINGAPORE 168751_x000D_JACKSON KWOK_x000D_TEL: 63228812_x000D_FAX: _x000D_EMAIL: jackson.kwok.c.s@snec.com.sg"</v>
      </c>
      <c r="K63" s="19">
        <f>MONTH(N63)</f>
        <v>4</v>
      </c>
      <c r="L63" s="19">
        <f>YEAR(N63)</f>
        <v>2023</v>
      </c>
      <c r="M63" s="4">
        <v>33031488</v>
      </c>
      <c r="N63" s="30">
        <v>45037</v>
      </c>
      <c r="O63" s="19" t="s">
        <v>1356</v>
      </c>
      <c r="P63" s="19" t="s">
        <v>1367</v>
      </c>
      <c r="Q63" s="19"/>
      <c r="R63" s="19" t="s">
        <v>1419</v>
      </c>
      <c r="S63" s="4" t="s">
        <v>1420</v>
      </c>
      <c r="T63" s="19" t="s">
        <v>1429</v>
      </c>
      <c r="U63" s="42" t="s">
        <v>1430</v>
      </c>
      <c r="V63" s="42">
        <v>45035</v>
      </c>
      <c r="W63" s="42">
        <v>45037</v>
      </c>
      <c r="X63" s="43">
        <f>SUM(N63-V63)</f>
        <v>2</v>
      </c>
      <c r="Y63" s="44" t="s">
        <v>1372</v>
      </c>
      <c r="Z63" s="44" t="s">
        <v>1373</v>
      </c>
      <c r="AA63" s="44" t="s">
        <v>1364</v>
      </c>
      <c r="AB63" s="43">
        <v>2</v>
      </c>
      <c r="AC63" s="45">
        <f>IFERROR(AD63/AB63,0)</f>
        <v>5790.29</v>
      </c>
      <c r="AD63" s="31">
        <v>11580.58</v>
      </c>
      <c r="AE63" s="19" t="s">
        <v>1365</v>
      </c>
      <c r="AF63" s="46">
        <v>11580.58</v>
      </c>
      <c r="AG63" s="30" t="s">
        <v>72</v>
      </c>
      <c r="AH63" s="47" t="s">
        <v>1423</v>
      </c>
      <c r="AI63" s="48" t="s">
        <v>73</v>
      </c>
      <c r="AJ63" s="48" t="s">
        <v>74</v>
      </c>
      <c r="AK63" s="3" t="s">
        <v>1372</v>
      </c>
      <c r="AL63" s="3" t="s">
        <v>1373</v>
      </c>
      <c r="AM63" s="19" t="s">
        <v>1436</v>
      </c>
      <c r="AN63" s="19" t="s">
        <v>1437</v>
      </c>
      <c r="AO63" s="19" t="s">
        <v>1438</v>
      </c>
      <c r="AP63" s="19" t="s">
        <v>1365</v>
      </c>
    </row>
    <row r="64" spans="1:42">
      <c r="A64" s="1" t="s">
        <v>166</v>
      </c>
      <c r="B64" s="1" t="str">
        <f>IF(K64="","Hide","Show")</f>
        <v>Show</v>
      </c>
      <c r="C64" s="4" t="s">
        <v>43</v>
      </c>
      <c r="E64" s="11" t="str">
        <f>"""UICT"","""",""SQL="",""2=DOCNUM"",""33031489"",""14=CUSTREF"",""7223100602"",""14=U_CUSTREF"",""7223100602"",""15=DOCDATE"",""21/04/2023"",""15=TAXDATE"",""21/04/2023"",""14=CARDCODE"",""CI1190-SGD"",""14=CARDNAME"",""SINGAPORE NATIONAL EYE CENTRE PTE LTD"",""14=ITEMCODE"",""MS7NQ-00300GLP"&amp;""",""14=ITEMNAME"",""MS SQLSVRSTDCORE SNGL LICSAPK MVL 2LIC CORELIC"",""10=QUANTITY"",""2.000000"",""14=U_PONO"",""942961A"",""15=U_PODATE"",""19/04/2023"",""10=U_TLINTCOS"",""0.000000"",""2=SLPCODE"",""132"",""14=SLPNAME"",""E0001-CS"",""14=MEMO"",""WENDY KUM CHIOU SZE"",""14=CONTACTNAME"&amp;""",""ACCOUNTS DEPT"",""10=LINETOTAL"",""11580.580000"",""14=U_ENR"","""",""14=U_MSENR"",""S7138270"",""14=U_MSPCN"",""A8AA53F5"",""14=ADDRESS2"",""JACKSON KWOK_x000D_SINGAPORE NATIONAL EYE CENTRE PTE LTD 11 THIRD HOSPITAL AVENUE OCULAR IMAGING DEPT SINGAPORE 168751_x000D_JACKSON KWOK_x000D_TEL:"&amp;" 63228812_x000D_FAX: _x000D_EMAIL: jackson.kwok.c.s@snec.com.sg"""</f>
        <v>"UICT","","SQL=","2=DOCNUM","33031489","14=CUSTREF","7223100602","14=U_CUSTREF","7223100602","15=DOCDATE","21/04/2023","15=TAXDATE","21/04/2023","14=CARDCODE","CI1190-SGD","14=CARDNAME","SINGAPORE NATIONAL EYE CENTRE PTE LTD","14=ITEMCODE","MS7NQ-00300GLP","14=ITEMNAME","MS SQLSVRSTDCORE SNGL LICSAPK MVL 2LIC CORELIC","10=QUANTITY","2.000000","14=U_PONO","942961A","15=U_PODATE","19/04/2023","10=U_TLINTCOS","0.000000","2=SLPCODE","132","14=SLPNAME","E0001-CS","14=MEMO","WENDY KUM CHIOU SZE","14=CONTACTNAME","ACCOUNTS DEPT","10=LINETOTAL","11580.580000","14=U_ENR","","14=U_MSENR","S7138270","14=U_MSPCN","A8AA53F5","14=ADDRESS2","JACKSON KWOK_x000D_SINGAPORE NATIONAL EYE CENTRE PTE LTD 11 THIRD HOSPITAL AVENUE OCULAR IMAGING DEPT SINGAPORE 168751_x000D_JACKSON KWOK_x000D_TEL: 63228812_x000D_FAX: _x000D_EMAIL: jackson.kwok.c.s@snec.com.sg"</v>
      </c>
      <c r="K64" s="19">
        <f>MONTH(N64)</f>
        <v>4</v>
      </c>
      <c r="L64" s="19">
        <f>YEAR(N64)</f>
        <v>2023</v>
      </c>
      <c r="M64" s="4">
        <v>33031489</v>
      </c>
      <c r="N64" s="30">
        <v>45037</v>
      </c>
      <c r="O64" s="19" t="s">
        <v>1356</v>
      </c>
      <c r="P64" s="19" t="s">
        <v>1367</v>
      </c>
      <c r="Q64" s="19"/>
      <c r="R64" s="19" t="s">
        <v>1419</v>
      </c>
      <c r="S64" s="4" t="s">
        <v>1420</v>
      </c>
      <c r="T64" s="19" t="s">
        <v>1431</v>
      </c>
      <c r="U64" s="42" t="s">
        <v>1432</v>
      </c>
      <c r="V64" s="42">
        <v>45035</v>
      </c>
      <c r="W64" s="42">
        <v>45037</v>
      </c>
      <c r="X64" s="43">
        <f>SUM(N64-V64)</f>
        <v>2</v>
      </c>
      <c r="Y64" s="44" t="s">
        <v>1372</v>
      </c>
      <c r="Z64" s="44" t="s">
        <v>1373</v>
      </c>
      <c r="AA64" s="44" t="s">
        <v>1364</v>
      </c>
      <c r="AB64" s="43">
        <v>2</v>
      </c>
      <c r="AC64" s="45">
        <f>IFERROR(AD64/AB64,0)</f>
        <v>5790.29</v>
      </c>
      <c r="AD64" s="31">
        <v>11580.58</v>
      </c>
      <c r="AE64" s="19" t="s">
        <v>1365</v>
      </c>
      <c r="AF64" s="46">
        <v>11580.58</v>
      </c>
      <c r="AG64" s="30" t="s">
        <v>72</v>
      </c>
      <c r="AH64" s="47" t="s">
        <v>1423</v>
      </c>
      <c r="AI64" s="48" t="s">
        <v>73</v>
      </c>
      <c r="AJ64" s="48" t="s">
        <v>74</v>
      </c>
      <c r="AK64" s="3" t="s">
        <v>1372</v>
      </c>
      <c r="AL64" s="3" t="s">
        <v>1373</v>
      </c>
      <c r="AM64" s="19" t="s">
        <v>1436</v>
      </c>
      <c r="AN64" s="19" t="s">
        <v>1437</v>
      </c>
      <c r="AO64" s="19" t="s">
        <v>1438</v>
      </c>
      <c r="AP64" s="19" t="s">
        <v>1365</v>
      </c>
    </row>
    <row r="65" spans="1:45">
      <c r="A65" s="1" t="s">
        <v>166</v>
      </c>
      <c r="B65" s="1" t="str">
        <f>IF(K65="","Hide","Show")</f>
        <v>Show</v>
      </c>
      <c r="C65" s="4" t="s">
        <v>43</v>
      </c>
      <c r="E65" s="11" t="str">
        <f>"""UICT"","""",""SQL="",""2=DOCNUM"",""33031490"",""14=CUSTREF"",""7223700041"",""14=U_CUSTREF"",""7223700041"",""15=DOCDATE"",""21/04/2023"",""15=TAXDATE"",""21/04/2023"",""14=CARDCODE"",""CI1190-SGD"",""14=CARDNAME"",""SINGAPORE NATIONAL EYE CENTRE PTE LTD"",""14=ITEMCODE"",""MS7NQ-00300GLP"&amp;""",""14=ITEMNAME"",""MS SQLSVRSTDCORE SNGL LICSAPK MVL 2LIC CORELIC"",""10=QUANTITY"",""2.000000"",""14=U_PONO"","""",""15=U_PODATE"",""19/04/2023"",""10=U_TLINTCOS"",""0.000000"",""2=SLPCODE"",""132"",""14=SLPNAME"",""E0001-CS"",""14=MEMO"",""WENDY KUM CHIOU SZE"",""14=CONTACTNAME"",""ACCO"&amp;"UNTS DEPT"",""10=LINETOTAL"",""11580.580000"",""14=U_ENR"","""",""14=U_MSENR"",""S7138270"",""14=U_MSPCN"",""A8AA53F5"",""14=ADDRESS2"",""JACKSON KWOK_x000D_SINGAPORE NATIONAL EYE CENTRE PTE LTD 11 THIRD HOSPITAL AVENUE OCULAR IMAGING DEPT SINGAPORE 168751_x000D_JACKSON KWOK_x000D_TEL: 632288"&amp;"12_x000D_FAX: _x000D_EMAIL: jackson.kwok.c.s@snec.com.sg"""</f>
        <v>"UICT","","SQL=","2=DOCNUM","33031490","14=CUSTREF","7223700041","14=U_CUSTREF","7223700041","15=DOCDATE","21/04/2023","15=TAXDATE","21/04/2023","14=CARDCODE","CI1190-SGD","14=CARDNAME","SINGAPORE NATIONAL EYE CENTRE PTE LTD","14=ITEMCODE","MS7NQ-00300GLP","14=ITEMNAME","MS SQLSVRSTDCORE SNGL LICSAPK MVL 2LIC CORELIC","10=QUANTITY","2.000000","14=U_PONO","","15=U_PODATE","19/04/2023","10=U_TLINTCOS","0.000000","2=SLPCODE","132","14=SLPNAME","E0001-CS","14=MEMO","WENDY KUM CHIOU SZE","14=CONTACTNAME","ACCOUNTS DEPT","10=LINETOTAL","11580.580000","14=U_ENR","","14=U_MSENR","S7138270","14=U_MSPCN","A8AA53F5","14=ADDRESS2","JACKSON KWOK_x000D_SINGAPORE NATIONAL EYE CENTRE PTE LTD 11 THIRD HOSPITAL AVENUE OCULAR IMAGING DEPT SINGAPORE 168751_x000D_JACKSON KWOK_x000D_TEL: 63228812_x000D_FAX: _x000D_EMAIL: jackson.kwok.c.s@snec.com.sg"</v>
      </c>
      <c r="K65" s="19">
        <f>MONTH(N65)</f>
        <v>4</v>
      </c>
      <c r="L65" s="19">
        <f>YEAR(N65)</f>
        <v>2023</v>
      </c>
      <c r="M65" s="4">
        <v>33031490</v>
      </c>
      <c r="N65" s="30">
        <v>45037</v>
      </c>
      <c r="O65" s="19" t="s">
        <v>1356</v>
      </c>
      <c r="P65" s="19" t="s">
        <v>1367</v>
      </c>
      <c r="Q65" s="19"/>
      <c r="R65" s="19" t="s">
        <v>1419</v>
      </c>
      <c r="S65" s="4" t="s">
        <v>1420</v>
      </c>
      <c r="T65" s="19" t="s">
        <v>1433</v>
      </c>
      <c r="U65" s="42" t="s">
        <v>1439</v>
      </c>
      <c r="V65" s="42">
        <v>45035</v>
      </c>
      <c r="W65" s="42">
        <v>45037</v>
      </c>
      <c r="X65" s="43">
        <f>SUM(N65-V65)</f>
        <v>2</v>
      </c>
      <c r="Y65" s="44" t="s">
        <v>1372</v>
      </c>
      <c r="Z65" s="44" t="s">
        <v>1373</v>
      </c>
      <c r="AA65" s="44" t="s">
        <v>1364</v>
      </c>
      <c r="AB65" s="43">
        <v>2</v>
      </c>
      <c r="AC65" s="45">
        <f>IFERROR(AD65/AB65,0)</f>
        <v>5790.29</v>
      </c>
      <c r="AD65" s="31">
        <v>11580.58</v>
      </c>
      <c r="AE65" s="19" t="s">
        <v>1365</v>
      </c>
      <c r="AF65" s="46">
        <v>11580.58</v>
      </c>
      <c r="AG65" s="30" t="s">
        <v>72</v>
      </c>
      <c r="AH65" s="47" t="s">
        <v>1423</v>
      </c>
      <c r="AI65" s="48" t="s">
        <v>73</v>
      </c>
      <c r="AJ65" s="48" t="s">
        <v>74</v>
      </c>
      <c r="AK65" s="3" t="s">
        <v>1372</v>
      </c>
      <c r="AL65" s="3" t="s">
        <v>1373</v>
      </c>
      <c r="AM65" s="19" t="s">
        <v>1436</v>
      </c>
      <c r="AN65" s="19" t="s">
        <v>1437</v>
      </c>
      <c r="AO65" s="19" t="s">
        <v>1438</v>
      </c>
      <c r="AP65" s="19" t="s">
        <v>1365</v>
      </c>
    </row>
    <row r="66" spans="1:45" hidden="1">
      <c r="B66" s="1" t="str">
        <f>IF(K66="","Hide","Show")</f>
        <v>Hide</v>
      </c>
      <c r="C66" s="4" t="s">
        <v>44</v>
      </c>
      <c r="E66" s="11" t="s">
        <v>1355</v>
      </c>
      <c r="K66" s="4" t="s">
        <v>1355</v>
      </c>
      <c r="L66" s="30" t="s">
        <v>1355</v>
      </c>
      <c r="M66" s="4" t="s">
        <v>1355</v>
      </c>
      <c r="N66" s="4" t="s">
        <v>1355</v>
      </c>
      <c r="O66" s="4" t="s">
        <v>1355</v>
      </c>
      <c r="P66" s="4" t="s">
        <v>1355</v>
      </c>
      <c r="Q66" s="3" t="s">
        <v>1355</v>
      </c>
      <c r="R66" s="5"/>
      <c r="S66" s="4" t="s">
        <v>1355</v>
      </c>
      <c r="T66" s="4" t="s">
        <v>1355</v>
      </c>
      <c r="V66" s="4" t="s">
        <v>1355</v>
      </c>
      <c r="W66" s="17" t="s">
        <v>1355</v>
      </c>
      <c r="X66" s="4" t="s">
        <v>1355</v>
      </c>
      <c r="Y66" s="16" t="s">
        <v>1355</v>
      </c>
      <c r="Z66" s="5" t="s">
        <v>1355</v>
      </c>
      <c r="AA66" s="4" t="s">
        <v>1355</v>
      </c>
      <c r="AB66" s="48">
        <f>IFERROR(AC66/W66,0)</f>
        <v>0</v>
      </c>
      <c r="AC66" s="31" t="s">
        <v>1355</v>
      </c>
    </row>
    <row r="67" spans="1:45" hidden="1">
      <c r="B67" s="1" t="str">
        <f>IF(K67="","Hide","Show")</f>
        <v>Hide</v>
      </c>
      <c r="C67" s="4" t="s">
        <v>45</v>
      </c>
      <c r="E67" s="11" t="s">
        <v>1355</v>
      </c>
      <c r="K67" s="4" t="s">
        <v>1355</v>
      </c>
      <c r="L67" s="30" t="s">
        <v>1355</v>
      </c>
      <c r="M67" s="4" t="s">
        <v>1355</v>
      </c>
      <c r="N67" s="4" t="s">
        <v>1355</v>
      </c>
      <c r="O67" s="4" t="s">
        <v>1355</v>
      </c>
      <c r="P67" s="4" t="s">
        <v>1355</v>
      </c>
      <c r="Q67" s="3" t="s">
        <v>1355</v>
      </c>
      <c r="R67" s="5"/>
      <c r="S67" s="4" t="s">
        <v>1355</v>
      </c>
      <c r="T67" s="4" t="s">
        <v>1355</v>
      </c>
      <c r="V67" s="4" t="s">
        <v>1355</v>
      </c>
      <c r="W67" s="17" t="s">
        <v>1355</v>
      </c>
      <c r="X67" s="4" t="s">
        <v>1355</v>
      </c>
      <c r="Y67" s="16" t="s">
        <v>1355</v>
      </c>
      <c r="Z67" s="5" t="s">
        <v>1355</v>
      </c>
      <c r="AA67" s="4" t="s">
        <v>1355</v>
      </c>
      <c r="AB67" s="48">
        <f>IFERROR(AC67/W67,0)</f>
        <v>0</v>
      </c>
      <c r="AC67" s="31" t="s">
        <v>1355</v>
      </c>
    </row>
    <row r="68" spans="1:45">
      <c r="AB68" s="31"/>
      <c r="AC68" s="31"/>
    </row>
    <row r="69" spans="1:45">
      <c r="AJ69" s="14"/>
    </row>
    <row r="70" spans="1:45">
      <c r="AQ70" s="14"/>
    </row>
    <row r="71" spans="1:45">
      <c r="AR71" s="14"/>
    </row>
    <row r="72" spans="1:45">
      <c r="AS72" s="14"/>
    </row>
  </sheetData>
  <sortState xmlns:xlrd2="http://schemas.microsoft.com/office/spreadsheetml/2017/richdata2" ref="A24:AS65">
    <sortCondition ref="M24:M65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9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50" t="s">
        <v>87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486</v>
      </c>
    </row>
    <row r="4" spans="1:5">
      <c r="A4" s="50" t="s">
        <v>0</v>
      </c>
      <c r="B4" s="50" t="s">
        <v>6</v>
      </c>
      <c r="C4" s="50" t="s">
        <v>487</v>
      </c>
    </row>
    <row r="5" spans="1:5">
      <c r="A5" s="50" t="s">
        <v>0</v>
      </c>
      <c r="B5" s="50" t="s">
        <v>25</v>
      </c>
      <c r="C5" s="50" t="s">
        <v>77</v>
      </c>
      <c r="D5" s="50" t="s">
        <v>78</v>
      </c>
      <c r="E5" s="50" t="s">
        <v>51</v>
      </c>
    </row>
    <row r="8" spans="1:5">
      <c r="A8" s="50" t="s">
        <v>8</v>
      </c>
      <c r="C8" s="50" t="s">
        <v>79</v>
      </c>
    </row>
    <row r="9" spans="1:5">
      <c r="A9" s="50" t="s">
        <v>9</v>
      </c>
      <c r="C9" s="50" t="s">
        <v>80</v>
      </c>
    </row>
    <row r="10" spans="1:5">
      <c r="B10" s="50" t="s">
        <v>37</v>
      </c>
      <c r="C10" s="50" t="s">
        <v>81</v>
      </c>
    </row>
    <row r="11" spans="1:5">
      <c r="B11" s="50" t="s">
        <v>35</v>
      </c>
      <c r="C11" s="50" t="s">
        <v>81</v>
      </c>
    </row>
    <row r="12" spans="1:5">
      <c r="B12" s="50" t="s">
        <v>38</v>
      </c>
      <c r="C12" s="50" t="s">
        <v>82</v>
      </c>
    </row>
    <row r="13" spans="1:5">
      <c r="B13" s="50" t="s">
        <v>39</v>
      </c>
      <c r="C13" s="50" t="s">
        <v>83</v>
      </c>
      <c r="D13" s="50" t="s">
        <v>84</v>
      </c>
    </row>
    <row r="14" spans="1:5">
      <c r="D14" s="50" t="s">
        <v>85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84</v>
      </c>
    </row>
    <row r="30" spans="3:4">
      <c r="D30" s="50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50" t="s">
        <v>87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486</v>
      </c>
    </row>
    <row r="4" spans="1:5">
      <c r="A4" s="50" t="s">
        <v>0</v>
      </c>
      <c r="B4" s="50" t="s">
        <v>6</v>
      </c>
      <c r="C4" s="50" t="s">
        <v>487</v>
      </c>
    </row>
    <row r="5" spans="1:5">
      <c r="A5" s="50" t="s">
        <v>0</v>
      </c>
      <c r="B5" s="50" t="s">
        <v>25</v>
      </c>
      <c r="C5" s="50" t="s">
        <v>77</v>
      </c>
      <c r="D5" s="50" t="s">
        <v>78</v>
      </c>
      <c r="E5" s="50" t="s">
        <v>51</v>
      </c>
    </row>
    <row r="8" spans="1:5">
      <c r="A8" s="50" t="s">
        <v>8</v>
      </c>
      <c r="C8" s="50" t="s">
        <v>79</v>
      </c>
    </row>
    <row r="9" spans="1:5">
      <c r="A9" s="50" t="s">
        <v>9</v>
      </c>
      <c r="C9" s="50" t="s">
        <v>80</v>
      </c>
    </row>
    <row r="10" spans="1:5">
      <c r="B10" s="50" t="s">
        <v>37</v>
      </c>
      <c r="C10" s="50" t="s">
        <v>81</v>
      </c>
    </row>
    <row r="11" spans="1:5">
      <c r="B11" s="50" t="s">
        <v>35</v>
      </c>
      <c r="C11" s="50" t="s">
        <v>81</v>
      </c>
    </row>
    <row r="12" spans="1:5">
      <c r="B12" s="50" t="s">
        <v>38</v>
      </c>
      <c r="C12" s="50" t="s">
        <v>82</v>
      </c>
    </row>
    <row r="13" spans="1:5">
      <c r="B13" s="50" t="s">
        <v>39</v>
      </c>
      <c r="C13" s="50" t="s">
        <v>83</v>
      </c>
      <c r="D13" s="50" t="s">
        <v>84</v>
      </c>
    </row>
    <row r="14" spans="1:5">
      <c r="D14" s="50" t="s">
        <v>85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84</v>
      </c>
    </row>
    <row r="30" spans="3:4">
      <c r="D30" s="50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50" t="s">
        <v>165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V1" s="50" t="s">
        <v>17</v>
      </c>
      <c r="W1" s="50" t="s">
        <v>17</v>
      </c>
      <c r="X1" s="50" t="s">
        <v>17</v>
      </c>
      <c r="Y1" s="50" t="s">
        <v>7</v>
      </c>
      <c r="Z1" s="50" t="s">
        <v>7</v>
      </c>
      <c r="AA1" s="50" t="s">
        <v>17</v>
      </c>
      <c r="AB1" s="50" t="s">
        <v>17</v>
      </c>
      <c r="AC1" s="50" t="s">
        <v>17</v>
      </c>
      <c r="AH1" s="50" t="s">
        <v>7</v>
      </c>
      <c r="AI1" s="50" t="s">
        <v>7</v>
      </c>
    </row>
    <row r="2" spans="1:35">
      <c r="A2" s="50" t="s">
        <v>7</v>
      </c>
      <c r="D2" s="50" t="s">
        <v>18</v>
      </c>
      <c r="E2" s="50" t="s">
        <v>88</v>
      </c>
    </row>
    <row r="3" spans="1:35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5">
      <c r="A4" s="50" t="s">
        <v>7</v>
      </c>
      <c r="C4" s="50" t="s">
        <v>11</v>
      </c>
      <c r="D4" s="50" t="s">
        <v>89</v>
      </c>
      <c r="E4" s="50" t="s">
        <v>90</v>
      </c>
      <c r="F4" s="50" t="s">
        <v>46</v>
      </c>
      <c r="G4" s="50" t="s">
        <v>24</v>
      </c>
      <c r="H4" s="50" t="s">
        <v>91</v>
      </c>
    </row>
    <row r="5" spans="1:35">
      <c r="A5" s="50" t="s">
        <v>7</v>
      </c>
      <c r="C5" s="50" t="s">
        <v>10</v>
      </c>
      <c r="D5" s="50" t="s">
        <v>92</v>
      </c>
      <c r="E5" s="50" t="s">
        <v>93</v>
      </c>
      <c r="F5" s="50" t="s">
        <v>47</v>
      </c>
      <c r="G5" s="50" t="s">
        <v>24</v>
      </c>
      <c r="H5" s="50" t="s">
        <v>91</v>
      </c>
      <c r="I5" s="50" t="s">
        <v>94</v>
      </c>
    </row>
    <row r="6" spans="1:35">
      <c r="A6" s="50" t="s">
        <v>7</v>
      </c>
      <c r="C6" s="50" t="s">
        <v>36</v>
      </c>
      <c r="D6" s="50" t="s">
        <v>95</v>
      </c>
      <c r="E6" s="50" t="s">
        <v>96</v>
      </c>
      <c r="F6" s="50" t="s">
        <v>47</v>
      </c>
      <c r="G6" s="50" t="s">
        <v>24</v>
      </c>
      <c r="H6" s="50" t="s">
        <v>91</v>
      </c>
      <c r="I6" s="50" t="s">
        <v>97</v>
      </c>
    </row>
    <row r="7" spans="1:35">
      <c r="A7" s="50" t="s">
        <v>7</v>
      </c>
    </row>
    <row r="8" spans="1:35">
      <c r="A8" s="50" t="s">
        <v>7</v>
      </c>
    </row>
    <row r="9" spans="1:35">
      <c r="A9" s="50" t="s">
        <v>7</v>
      </c>
    </row>
    <row r="10" spans="1:35">
      <c r="A10" s="50" t="s">
        <v>7</v>
      </c>
    </row>
    <row r="11" spans="1:35">
      <c r="A11" s="50" t="s">
        <v>7</v>
      </c>
      <c r="C11" s="50" t="s">
        <v>26</v>
      </c>
      <c r="E11" s="50" t="s">
        <v>98</v>
      </c>
    </row>
    <row r="12" spans="1:35">
      <c r="A12" s="50" t="s">
        <v>7</v>
      </c>
      <c r="C12" s="50" t="s">
        <v>27</v>
      </c>
      <c r="E12" s="50" t="s">
        <v>99</v>
      </c>
    </row>
    <row r="13" spans="1:35">
      <c r="A13" s="50" t="s">
        <v>7</v>
      </c>
      <c r="C13" s="50" t="s">
        <v>37</v>
      </c>
      <c r="E13" s="50" t="s">
        <v>100</v>
      </c>
    </row>
    <row r="14" spans="1:35">
      <c r="A14" s="50" t="s">
        <v>7</v>
      </c>
      <c r="C14" s="50" t="s">
        <v>35</v>
      </c>
      <c r="E14" s="50" t="s">
        <v>101</v>
      </c>
    </row>
    <row r="15" spans="1:35">
      <c r="A15" s="50" t="s">
        <v>7</v>
      </c>
      <c r="C15" s="50" t="s">
        <v>38</v>
      </c>
      <c r="E15" s="50" t="s">
        <v>102</v>
      </c>
    </row>
    <row r="16" spans="1:35">
      <c r="A16" s="50" t="s">
        <v>7</v>
      </c>
      <c r="C16" s="50" t="s">
        <v>39</v>
      </c>
      <c r="E16" s="50" t="s">
        <v>103</v>
      </c>
    </row>
    <row r="17" spans="1:42">
      <c r="A17" s="50" t="s">
        <v>7</v>
      </c>
    </row>
    <row r="18" spans="1:42">
      <c r="A18" s="50" t="s">
        <v>7</v>
      </c>
    </row>
    <row r="21" spans="1:42">
      <c r="K21" s="50" t="s">
        <v>40</v>
      </c>
    </row>
    <row r="23" spans="1:42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223</v>
      </c>
      <c r="V23" s="50" t="s">
        <v>16</v>
      </c>
      <c r="W23" s="50" t="s">
        <v>58</v>
      </c>
      <c r="X23" s="50" t="s">
        <v>59</v>
      </c>
      <c r="Y23" s="50" t="s">
        <v>33</v>
      </c>
      <c r="Z23" s="50" t="s">
        <v>12</v>
      </c>
      <c r="AA23" s="50" t="s">
        <v>31</v>
      </c>
      <c r="AB23" s="50" t="s">
        <v>13</v>
      </c>
      <c r="AC23" s="50" t="s">
        <v>49</v>
      </c>
      <c r="AD23" s="50" t="s">
        <v>50</v>
      </c>
      <c r="AE23" s="50" t="s">
        <v>60</v>
      </c>
      <c r="AF23" s="50" t="s">
        <v>61</v>
      </c>
      <c r="AG23" s="50" t="s">
        <v>62</v>
      </c>
      <c r="AH23" s="50" t="s">
        <v>63</v>
      </c>
      <c r="AI23" s="50" t="s">
        <v>64</v>
      </c>
      <c r="AJ23" s="50" t="s">
        <v>65</v>
      </c>
      <c r="AK23" s="50" t="s">
        <v>66</v>
      </c>
      <c r="AL23" s="50" t="s">
        <v>67</v>
      </c>
      <c r="AM23" s="50" t="s">
        <v>68</v>
      </c>
      <c r="AN23" s="50" t="s">
        <v>69</v>
      </c>
      <c r="AO23" s="50" t="s">
        <v>70</v>
      </c>
      <c r="AP23" s="50" t="s">
        <v>71</v>
      </c>
    </row>
    <row r="24" spans="1:42">
      <c r="B24" s="50" t="s">
        <v>104</v>
      </c>
      <c r="C24" s="50" t="s">
        <v>43</v>
      </c>
      <c r="E24" s="50" t="s">
        <v>105</v>
      </c>
      <c r="K24" s="50" t="s">
        <v>106</v>
      </c>
      <c r="L24" s="50" t="s">
        <v>107</v>
      </c>
      <c r="M24" s="50" t="s">
        <v>108</v>
      </c>
      <c r="N24" s="50" t="s">
        <v>109</v>
      </c>
      <c r="O24" s="50" t="s">
        <v>110</v>
      </c>
      <c r="P24" s="50" t="s">
        <v>111</v>
      </c>
      <c r="R24" s="50" t="s">
        <v>112</v>
      </c>
      <c r="S24" s="50" t="s">
        <v>113</v>
      </c>
      <c r="T24" s="50" t="s">
        <v>114</v>
      </c>
      <c r="U24" s="50" t="s">
        <v>224</v>
      </c>
      <c r="V24" s="50" t="s">
        <v>115</v>
      </c>
      <c r="W24" s="50" t="s">
        <v>116</v>
      </c>
      <c r="X24" s="50" t="s">
        <v>225</v>
      </c>
      <c r="Y24" s="50" t="s">
        <v>117</v>
      </c>
      <c r="Z24" s="50" t="s">
        <v>118</v>
      </c>
      <c r="AA24" s="50" t="s">
        <v>119</v>
      </c>
      <c r="AB24" s="50" t="s">
        <v>120</v>
      </c>
      <c r="AC24" s="50" t="s">
        <v>226</v>
      </c>
      <c r="AD24" s="50" t="s">
        <v>121</v>
      </c>
      <c r="AE24" s="50" t="s">
        <v>122</v>
      </c>
      <c r="AF24" s="50" t="s">
        <v>121</v>
      </c>
      <c r="AG24" s="50" t="s">
        <v>72</v>
      </c>
      <c r="AH24" s="50" t="s">
        <v>123</v>
      </c>
      <c r="AI24" s="50" t="s">
        <v>73</v>
      </c>
      <c r="AJ24" s="50" t="s">
        <v>74</v>
      </c>
      <c r="AK24" s="50" t="s">
        <v>124</v>
      </c>
      <c r="AL24" s="50" t="s">
        <v>125</v>
      </c>
      <c r="AM24" s="50" t="s">
        <v>126</v>
      </c>
      <c r="AN24" s="50" t="s">
        <v>127</v>
      </c>
      <c r="AO24" s="50" t="s">
        <v>128</v>
      </c>
      <c r="AP24" s="50" t="s">
        <v>129</v>
      </c>
    </row>
    <row r="25" spans="1:42">
      <c r="B25" s="50" t="s">
        <v>130</v>
      </c>
      <c r="C25" s="50" t="s">
        <v>44</v>
      </c>
      <c r="E25" s="50" t="s">
        <v>131</v>
      </c>
      <c r="K25" s="50" t="s">
        <v>132</v>
      </c>
      <c r="L25" s="50" t="s">
        <v>133</v>
      </c>
      <c r="M25" s="50" t="s">
        <v>134</v>
      </c>
      <c r="N25" s="50" t="s">
        <v>135</v>
      </c>
      <c r="O25" s="50" t="s">
        <v>136</v>
      </c>
      <c r="P25" s="50" t="s">
        <v>137</v>
      </c>
      <c r="Q25" s="50" t="s">
        <v>138</v>
      </c>
      <c r="S25" s="50" t="s">
        <v>137</v>
      </c>
      <c r="T25" s="50" t="s">
        <v>139</v>
      </c>
      <c r="V25" s="50" t="s">
        <v>140</v>
      </c>
      <c r="W25" s="50" t="s">
        <v>141</v>
      </c>
      <c r="X25" s="50" t="s">
        <v>142</v>
      </c>
      <c r="Y25" s="50" t="s">
        <v>143</v>
      </c>
      <c r="Z25" s="50" t="s">
        <v>144</v>
      </c>
      <c r="AA25" s="50" t="s">
        <v>145</v>
      </c>
      <c r="AB25" s="50" t="s">
        <v>227</v>
      </c>
      <c r="AC25" s="50" t="s">
        <v>146</v>
      </c>
    </row>
    <row r="26" spans="1:42">
      <c r="B26" s="50" t="s">
        <v>147</v>
      </c>
      <c r="C26" s="50" t="s">
        <v>45</v>
      </c>
      <c r="E26" s="50" t="s">
        <v>148</v>
      </c>
      <c r="K26" s="50" t="s">
        <v>149</v>
      </c>
      <c r="L26" s="50" t="s">
        <v>150</v>
      </c>
      <c r="M26" s="50" t="s">
        <v>151</v>
      </c>
      <c r="N26" s="50" t="s">
        <v>152</v>
      </c>
      <c r="O26" s="50" t="s">
        <v>153</v>
      </c>
      <c r="P26" s="50" t="s">
        <v>154</v>
      </c>
      <c r="Q26" s="50" t="s">
        <v>155</v>
      </c>
      <c r="S26" s="50" t="s">
        <v>154</v>
      </c>
      <c r="T26" s="50" t="s">
        <v>156</v>
      </c>
      <c r="V26" s="50" t="s">
        <v>157</v>
      </c>
      <c r="W26" s="50" t="s">
        <v>158</v>
      </c>
      <c r="X26" s="50" t="s">
        <v>159</v>
      </c>
      <c r="Y26" s="50" t="s">
        <v>160</v>
      </c>
      <c r="Z26" s="50" t="s">
        <v>161</v>
      </c>
      <c r="AA26" s="50" t="s">
        <v>162</v>
      </c>
      <c r="AB26" s="50" t="s">
        <v>228</v>
      </c>
      <c r="AC26" s="50" t="s">
        <v>163</v>
      </c>
    </row>
    <row r="28" spans="1:42">
      <c r="AB28" s="50" t="s">
        <v>164</v>
      </c>
      <c r="AC28" s="50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50" t="s">
        <v>165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V1" s="50" t="s">
        <v>17</v>
      </c>
      <c r="W1" s="50" t="s">
        <v>17</v>
      </c>
      <c r="X1" s="50" t="s">
        <v>17</v>
      </c>
      <c r="Y1" s="50" t="s">
        <v>7</v>
      </c>
      <c r="Z1" s="50" t="s">
        <v>7</v>
      </c>
      <c r="AA1" s="50" t="s">
        <v>17</v>
      </c>
      <c r="AB1" s="50" t="s">
        <v>17</v>
      </c>
      <c r="AC1" s="50" t="s">
        <v>17</v>
      </c>
      <c r="AH1" s="50" t="s">
        <v>7</v>
      </c>
      <c r="AI1" s="50" t="s">
        <v>7</v>
      </c>
    </row>
    <row r="2" spans="1:35">
      <c r="A2" s="50" t="s">
        <v>7</v>
      </c>
      <c r="D2" s="50" t="s">
        <v>18</v>
      </c>
      <c r="E2" s="50" t="s">
        <v>88</v>
      </c>
    </row>
    <row r="3" spans="1:35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5">
      <c r="A4" s="50" t="s">
        <v>7</v>
      </c>
      <c r="C4" s="50" t="s">
        <v>11</v>
      </c>
      <c r="D4" s="50" t="s">
        <v>89</v>
      </c>
      <c r="E4" s="50" t="s">
        <v>90</v>
      </c>
      <c r="F4" s="50" t="s">
        <v>46</v>
      </c>
      <c r="G4" s="50" t="s">
        <v>24</v>
      </c>
      <c r="H4" s="50" t="s">
        <v>91</v>
      </c>
    </row>
    <row r="5" spans="1:35">
      <c r="A5" s="50" t="s">
        <v>7</v>
      </c>
      <c r="C5" s="50" t="s">
        <v>10</v>
      </c>
      <c r="D5" s="50" t="s">
        <v>92</v>
      </c>
      <c r="E5" s="50" t="s">
        <v>93</v>
      </c>
      <c r="F5" s="50" t="s">
        <v>47</v>
      </c>
      <c r="G5" s="50" t="s">
        <v>24</v>
      </c>
      <c r="H5" s="50" t="s">
        <v>91</v>
      </c>
      <c r="I5" s="50" t="s">
        <v>94</v>
      </c>
    </row>
    <row r="6" spans="1:35">
      <c r="A6" s="50" t="s">
        <v>7</v>
      </c>
      <c r="C6" s="50" t="s">
        <v>36</v>
      </c>
      <c r="D6" s="50" t="s">
        <v>95</v>
      </c>
      <c r="E6" s="50" t="s">
        <v>96</v>
      </c>
      <c r="F6" s="50" t="s">
        <v>47</v>
      </c>
      <c r="G6" s="50" t="s">
        <v>24</v>
      </c>
      <c r="H6" s="50" t="s">
        <v>91</v>
      </c>
      <c r="I6" s="50" t="s">
        <v>97</v>
      </c>
    </row>
    <row r="7" spans="1:35">
      <c r="A7" s="50" t="s">
        <v>7</v>
      </c>
    </row>
    <row r="8" spans="1:35">
      <c r="A8" s="50" t="s">
        <v>7</v>
      </c>
    </row>
    <row r="9" spans="1:35">
      <c r="A9" s="50" t="s">
        <v>7</v>
      </c>
    </row>
    <row r="10" spans="1:35">
      <c r="A10" s="50" t="s">
        <v>7</v>
      </c>
    </row>
    <row r="11" spans="1:35">
      <c r="A11" s="50" t="s">
        <v>7</v>
      </c>
      <c r="C11" s="50" t="s">
        <v>26</v>
      </c>
      <c r="E11" s="50" t="s">
        <v>98</v>
      </c>
    </row>
    <row r="12" spans="1:35">
      <c r="A12" s="50" t="s">
        <v>7</v>
      </c>
      <c r="C12" s="50" t="s">
        <v>27</v>
      </c>
      <c r="E12" s="50" t="s">
        <v>99</v>
      </c>
    </row>
    <row r="13" spans="1:35">
      <c r="A13" s="50" t="s">
        <v>7</v>
      </c>
      <c r="C13" s="50" t="s">
        <v>37</v>
      </c>
      <c r="E13" s="50" t="s">
        <v>100</v>
      </c>
    </row>
    <row r="14" spans="1:35">
      <c r="A14" s="50" t="s">
        <v>7</v>
      </c>
      <c r="C14" s="50" t="s">
        <v>35</v>
      </c>
      <c r="E14" s="50" t="s">
        <v>101</v>
      </c>
    </row>
    <row r="15" spans="1:35">
      <c r="A15" s="50" t="s">
        <v>7</v>
      </c>
      <c r="C15" s="50" t="s">
        <v>38</v>
      </c>
      <c r="E15" s="50" t="s">
        <v>102</v>
      </c>
    </row>
    <row r="16" spans="1:35">
      <c r="A16" s="50" t="s">
        <v>7</v>
      </c>
      <c r="C16" s="50" t="s">
        <v>39</v>
      </c>
      <c r="E16" s="50" t="s">
        <v>103</v>
      </c>
    </row>
    <row r="17" spans="1:42">
      <c r="A17" s="50" t="s">
        <v>7</v>
      </c>
    </row>
    <row r="18" spans="1:42">
      <c r="A18" s="50" t="s">
        <v>7</v>
      </c>
    </row>
    <row r="21" spans="1:42">
      <c r="K21" s="50" t="s">
        <v>40</v>
      </c>
    </row>
    <row r="23" spans="1:42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223</v>
      </c>
      <c r="V23" s="50" t="s">
        <v>16</v>
      </c>
      <c r="W23" s="50" t="s">
        <v>58</v>
      </c>
      <c r="X23" s="50" t="s">
        <v>59</v>
      </c>
      <c r="Y23" s="50" t="s">
        <v>33</v>
      </c>
      <c r="Z23" s="50" t="s">
        <v>12</v>
      </c>
      <c r="AA23" s="50" t="s">
        <v>31</v>
      </c>
      <c r="AB23" s="50" t="s">
        <v>13</v>
      </c>
      <c r="AC23" s="50" t="s">
        <v>49</v>
      </c>
      <c r="AD23" s="50" t="s">
        <v>50</v>
      </c>
      <c r="AE23" s="50" t="s">
        <v>60</v>
      </c>
      <c r="AF23" s="50" t="s">
        <v>61</v>
      </c>
      <c r="AG23" s="50" t="s">
        <v>62</v>
      </c>
      <c r="AH23" s="50" t="s">
        <v>63</v>
      </c>
      <c r="AI23" s="50" t="s">
        <v>64</v>
      </c>
      <c r="AJ23" s="50" t="s">
        <v>65</v>
      </c>
      <c r="AK23" s="50" t="s">
        <v>66</v>
      </c>
      <c r="AL23" s="50" t="s">
        <v>67</v>
      </c>
      <c r="AM23" s="50" t="s">
        <v>68</v>
      </c>
      <c r="AN23" s="50" t="s">
        <v>69</v>
      </c>
      <c r="AO23" s="50" t="s">
        <v>70</v>
      </c>
      <c r="AP23" s="50" t="s">
        <v>71</v>
      </c>
    </row>
    <row r="24" spans="1:42">
      <c r="B24" s="50" t="s">
        <v>104</v>
      </c>
      <c r="C24" s="50" t="s">
        <v>43</v>
      </c>
      <c r="E24" s="50" t="s">
        <v>105</v>
      </c>
      <c r="K24" s="50" t="s">
        <v>106</v>
      </c>
      <c r="L24" s="50" t="s">
        <v>107</v>
      </c>
      <c r="M24" s="50" t="s">
        <v>108</v>
      </c>
      <c r="N24" s="50" t="s">
        <v>109</v>
      </c>
      <c r="O24" s="50" t="s">
        <v>110</v>
      </c>
      <c r="P24" s="50" t="s">
        <v>111</v>
      </c>
      <c r="R24" s="50" t="s">
        <v>112</v>
      </c>
      <c r="S24" s="50" t="s">
        <v>113</v>
      </c>
      <c r="T24" s="50" t="s">
        <v>114</v>
      </c>
      <c r="U24" s="50" t="s">
        <v>224</v>
      </c>
      <c r="V24" s="50" t="s">
        <v>115</v>
      </c>
      <c r="W24" s="50" t="s">
        <v>116</v>
      </c>
      <c r="X24" s="50" t="s">
        <v>225</v>
      </c>
      <c r="Y24" s="50" t="s">
        <v>117</v>
      </c>
      <c r="Z24" s="50" t="s">
        <v>118</v>
      </c>
      <c r="AA24" s="50" t="s">
        <v>119</v>
      </c>
      <c r="AB24" s="50" t="s">
        <v>120</v>
      </c>
      <c r="AC24" s="50" t="s">
        <v>226</v>
      </c>
      <c r="AD24" s="50" t="s">
        <v>121</v>
      </c>
      <c r="AE24" s="50" t="s">
        <v>122</v>
      </c>
      <c r="AF24" s="50" t="s">
        <v>121</v>
      </c>
      <c r="AG24" s="50" t="s">
        <v>72</v>
      </c>
      <c r="AH24" s="50" t="s">
        <v>123</v>
      </c>
      <c r="AI24" s="50" t="s">
        <v>73</v>
      </c>
      <c r="AJ24" s="50" t="s">
        <v>74</v>
      </c>
      <c r="AK24" s="50" t="s">
        <v>124</v>
      </c>
      <c r="AL24" s="50" t="s">
        <v>125</v>
      </c>
      <c r="AM24" s="50" t="s">
        <v>126</v>
      </c>
      <c r="AN24" s="50" t="s">
        <v>127</v>
      </c>
      <c r="AO24" s="50" t="s">
        <v>128</v>
      </c>
      <c r="AP24" s="50" t="s">
        <v>129</v>
      </c>
    </row>
    <row r="25" spans="1:42">
      <c r="B25" s="50" t="s">
        <v>130</v>
      </c>
      <c r="C25" s="50" t="s">
        <v>44</v>
      </c>
      <c r="E25" s="50" t="s">
        <v>131</v>
      </c>
      <c r="K25" s="50" t="s">
        <v>132</v>
      </c>
      <c r="L25" s="50" t="s">
        <v>133</v>
      </c>
      <c r="M25" s="50" t="s">
        <v>134</v>
      </c>
      <c r="N25" s="50" t="s">
        <v>135</v>
      </c>
      <c r="O25" s="50" t="s">
        <v>136</v>
      </c>
      <c r="P25" s="50" t="s">
        <v>137</v>
      </c>
      <c r="Q25" s="50" t="s">
        <v>138</v>
      </c>
      <c r="S25" s="50" t="s">
        <v>137</v>
      </c>
      <c r="T25" s="50" t="s">
        <v>139</v>
      </c>
      <c r="V25" s="50" t="s">
        <v>140</v>
      </c>
      <c r="W25" s="50" t="s">
        <v>141</v>
      </c>
      <c r="X25" s="50" t="s">
        <v>142</v>
      </c>
      <c r="Y25" s="50" t="s">
        <v>143</v>
      </c>
      <c r="Z25" s="50" t="s">
        <v>144</v>
      </c>
      <c r="AA25" s="50" t="s">
        <v>145</v>
      </c>
      <c r="AB25" s="50" t="s">
        <v>227</v>
      </c>
      <c r="AC25" s="50" t="s">
        <v>146</v>
      </c>
    </row>
    <row r="26" spans="1:42">
      <c r="B26" s="50" t="s">
        <v>147</v>
      </c>
      <c r="C26" s="50" t="s">
        <v>45</v>
      </c>
      <c r="E26" s="50" t="s">
        <v>148</v>
      </c>
      <c r="K26" s="50" t="s">
        <v>149</v>
      </c>
      <c r="L26" s="50" t="s">
        <v>150</v>
      </c>
      <c r="M26" s="50" t="s">
        <v>151</v>
      </c>
      <c r="N26" s="50" t="s">
        <v>152</v>
      </c>
      <c r="O26" s="50" t="s">
        <v>153</v>
      </c>
      <c r="P26" s="50" t="s">
        <v>154</v>
      </c>
      <c r="Q26" s="50" t="s">
        <v>155</v>
      </c>
      <c r="S26" s="50" t="s">
        <v>154</v>
      </c>
      <c r="T26" s="50" t="s">
        <v>156</v>
      </c>
      <c r="V26" s="50" t="s">
        <v>157</v>
      </c>
      <c r="W26" s="50" t="s">
        <v>158</v>
      </c>
      <c r="X26" s="50" t="s">
        <v>159</v>
      </c>
      <c r="Y26" s="50" t="s">
        <v>160</v>
      </c>
      <c r="Z26" s="50" t="s">
        <v>161</v>
      </c>
      <c r="AA26" s="50" t="s">
        <v>162</v>
      </c>
      <c r="AB26" s="50" t="s">
        <v>228</v>
      </c>
      <c r="AC26" s="50" t="s">
        <v>163</v>
      </c>
    </row>
    <row r="28" spans="1:42">
      <c r="AB28" s="50" t="s">
        <v>164</v>
      </c>
      <c r="AC28" s="50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AC69-36E8-47B1-A2C0-5E52423CDA35}">
  <dimension ref="A1:E30"/>
  <sheetViews>
    <sheetView workbookViewId="0"/>
  </sheetViews>
  <sheetFormatPr defaultRowHeight="15"/>
  <sheetData>
    <row r="1" spans="1:5">
      <c r="A1" s="50" t="s">
        <v>168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486</v>
      </c>
    </row>
    <row r="4" spans="1:5">
      <c r="A4" s="50" t="s">
        <v>0</v>
      </c>
      <c r="B4" s="50" t="s">
        <v>6</v>
      </c>
      <c r="C4" s="50" t="s">
        <v>487</v>
      </c>
    </row>
    <row r="5" spans="1:5">
      <c r="A5" s="50" t="s">
        <v>0</v>
      </c>
      <c r="B5" s="50" t="s">
        <v>25</v>
      </c>
      <c r="C5" s="50" t="s">
        <v>77</v>
      </c>
      <c r="D5" s="50" t="s">
        <v>78</v>
      </c>
      <c r="E5" s="50" t="s">
        <v>51</v>
      </c>
    </row>
    <row r="8" spans="1:5">
      <c r="A8" s="50" t="s">
        <v>8</v>
      </c>
      <c r="C8" s="50" t="s">
        <v>79</v>
      </c>
    </row>
    <row r="9" spans="1:5">
      <c r="A9" s="50" t="s">
        <v>9</v>
      </c>
      <c r="C9" s="50" t="s">
        <v>80</v>
      </c>
    </row>
    <row r="10" spans="1:5">
      <c r="B10" s="50" t="s">
        <v>37</v>
      </c>
      <c r="C10" s="50" t="s">
        <v>81</v>
      </c>
    </row>
    <row r="11" spans="1:5">
      <c r="B11" s="50" t="s">
        <v>35</v>
      </c>
      <c r="C11" s="50" t="s">
        <v>81</v>
      </c>
    </row>
    <row r="12" spans="1:5">
      <c r="B12" s="50" t="s">
        <v>38</v>
      </c>
      <c r="C12" s="50" t="s">
        <v>82</v>
      </c>
    </row>
    <row r="13" spans="1:5">
      <c r="B13" s="50" t="s">
        <v>39</v>
      </c>
      <c r="C13" s="50" t="s">
        <v>83</v>
      </c>
      <c r="D13" s="50" t="s">
        <v>84</v>
      </c>
    </row>
    <row r="14" spans="1:5">
      <c r="D14" s="50" t="s">
        <v>85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84</v>
      </c>
    </row>
    <row r="30" spans="3:4">
      <c r="D30" s="50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A5F8E-910F-47C0-9B8A-6DE14717634C}">
  <dimension ref="A1:AP69"/>
  <sheetViews>
    <sheetView workbookViewId="0"/>
  </sheetViews>
  <sheetFormatPr defaultRowHeight="15"/>
  <sheetData>
    <row r="1" spans="1:35">
      <c r="A1" s="50" t="s">
        <v>222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V1" s="50" t="s">
        <v>17</v>
      </c>
      <c r="W1" s="50" t="s">
        <v>17</v>
      </c>
      <c r="X1" s="50" t="s">
        <v>17</v>
      </c>
      <c r="Y1" s="50" t="s">
        <v>7</v>
      </c>
      <c r="Z1" s="50" t="s">
        <v>7</v>
      </c>
      <c r="AA1" s="50" t="s">
        <v>17</v>
      </c>
      <c r="AB1" s="50" t="s">
        <v>17</v>
      </c>
      <c r="AC1" s="50" t="s">
        <v>17</v>
      </c>
      <c r="AH1" s="50" t="s">
        <v>7</v>
      </c>
      <c r="AI1" s="50" t="s">
        <v>7</v>
      </c>
    </row>
    <row r="2" spans="1:35">
      <c r="A2" s="50" t="s">
        <v>7</v>
      </c>
      <c r="D2" s="50" t="s">
        <v>18</v>
      </c>
      <c r="E2" s="50" t="s">
        <v>88</v>
      </c>
    </row>
    <row r="3" spans="1:35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5">
      <c r="A4" s="50" t="s">
        <v>7</v>
      </c>
      <c r="C4" s="50" t="s">
        <v>11</v>
      </c>
      <c r="D4" s="50" t="s">
        <v>89</v>
      </c>
      <c r="E4" s="50" t="s">
        <v>90</v>
      </c>
      <c r="F4" s="50" t="s">
        <v>46</v>
      </c>
      <c r="G4" s="50" t="s">
        <v>24</v>
      </c>
      <c r="H4" s="50" t="s">
        <v>91</v>
      </c>
    </row>
    <row r="5" spans="1:35">
      <c r="A5" s="50" t="s">
        <v>7</v>
      </c>
      <c r="C5" s="50" t="s">
        <v>10</v>
      </c>
      <c r="D5" s="50" t="s">
        <v>92</v>
      </c>
      <c r="E5" s="50" t="s">
        <v>93</v>
      </c>
      <c r="F5" s="50" t="s">
        <v>47</v>
      </c>
      <c r="G5" s="50" t="s">
        <v>24</v>
      </c>
      <c r="H5" s="50" t="s">
        <v>91</v>
      </c>
      <c r="I5" s="50" t="s">
        <v>94</v>
      </c>
    </row>
    <row r="6" spans="1:35">
      <c r="A6" s="50" t="s">
        <v>7</v>
      </c>
      <c r="C6" s="50" t="s">
        <v>36</v>
      </c>
      <c r="D6" s="50" t="s">
        <v>95</v>
      </c>
      <c r="E6" s="50" t="s">
        <v>96</v>
      </c>
      <c r="F6" s="50" t="s">
        <v>47</v>
      </c>
      <c r="G6" s="50" t="s">
        <v>24</v>
      </c>
      <c r="H6" s="50" t="s">
        <v>91</v>
      </c>
      <c r="I6" s="50" t="s">
        <v>97</v>
      </c>
    </row>
    <row r="7" spans="1:35">
      <c r="A7" s="50" t="s">
        <v>7</v>
      </c>
    </row>
    <row r="8" spans="1:35">
      <c r="A8" s="50" t="s">
        <v>7</v>
      </c>
    </row>
    <row r="9" spans="1:35">
      <c r="A9" s="50" t="s">
        <v>7</v>
      </c>
    </row>
    <row r="10" spans="1:35">
      <c r="A10" s="50" t="s">
        <v>7</v>
      </c>
    </row>
    <row r="11" spans="1:35">
      <c r="A11" s="50" t="s">
        <v>7</v>
      </c>
      <c r="C11" s="50" t="s">
        <v>26</v>
      </c>
      <c r="E11" s="50" t="s">
        <v>98</v>
      </c>
    </row>
    <row r="12" spans="1:35">
      <c r="A12" s="50" t="s">
        <v>7</v>
      </c>
      <c r="C12" s="50" t="s">
        <v>27</v>
      </c>
      <c r="E12" s="50" t="s">
        <v>99</v>
      </c>
    </row>
    <row r="13" spans="1:35">
      <c r="A13" s="50" t="s">
        <v>7</v>
      </c>
      <c r="C13" s="50" t="s">
        <v>37</v>
      </c>
      <c r="E13" s="50" t="s">
        <v>100</v>
      </c>
    </row>
    <row r="14" spans="1:35">
      <c r="A14" s="50" t="s">
        <v>7</v>
      </c>
      <c r="C14" s="50" t="s">
        <v>35</v>
      </c>
      <c r="E14" s="50" t="s">
        <v>101</v>
      </c>
    </row>
    <row r="15" spans="1:35">
      <c r="A15" s="50" t="s">
        <v>7</v>
      </c>
      <c r="C15" s="50" t="s">
        <v>38</v>
      </c>
      <c r="E15" s="50" t="s">
        <v>102</v>
      </c>
    </row>
    <row r="16" spans="1:35">
      <c r="A16" s="50" t="s">
        <v>7</v>
      </c>
      <c r="C16" s="50" t="s">
        <v>39</v>
      </c>
      <c r="E16" s="50" t="s">
        <v>103</v>
      </c>
    </row>
    <row r="17" spans="1:42">
      <c r="A17" s="50" t="s">
        <v>7</v>
      </c>
    </row>
    <row r="18" spans="1:42">
      <c r="A18" s="50" t="s">
        <v>7</v>
      </c>
    </row>
    <row r="21" spans="1:42">
      <c r="K21" s="50" t="s">
        <v>40</v>
      </c>
    </row>
    <row r="23" spans="1:42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223</v>
      </c>
      <c r="V23" s="50" t="s">
        <v>16</v>
      </c>
      <c r="W23" s="50" t="s">
        <v>58</v>
      </c>
      <c r="X23" s="50" t="s">
        <v>59</v>
      </c>
      <c r="Y23" s="50" t="s">
        <v>33</v>
      </c>
      <c r="Z23" s="50" t="s">
        <v>12</v>
      </c>
      <c r="AA23" s="50" t="s">
        <v>31</v>
      </c>
      <c r="AB23" s="50" t="s">
        <v>13</v>
      </c>
      <c r="AC23" s="50" t="s">
        <v>49</v>
      </c>
      <c r="AD23" s="50" t="s">
        <v>50</v>
      </c>
      <c r="AE23" s="50" t="s">
        <v>60</v>
      </c>
      <c r="AF23" s="50" t="s">
        <v>61</v>
      </c>
      <c r="AG23" s="50" t="s">
        <v>62</v>
      </c>
      <c r="AH23" s="50" t="s">
        <v>63</v>
      </c>
      <c r="AI23" s="50" t="s">
        <v>64</v>
      </c>
      <c r="AJ23" s="50" t="s">
        <v>65</v>
      </c>
      <c r="AK23" s="50" t="s">
        <v>66</v>
      </c>
      <c r="AL23" s="50" t="s">
        <v>67</v>
      </c>
      <c r="AM23" s="50" t="s">
        <v>68</v>
      </c>
      <c r="AN23" s="50" t="s">
        <v>69</v>
      </c>
      <c r="AO23" s="50" t="s">
        <v>70</v>
      </c>
      <c r="AP23" s="50" t="s">
        <v>71</v>
      </c>
    </row>
    <row r="24" spans="1:42">
      <c r="B24" s="50" t="s">
        <v>104</v>
      </c>
      <c r="C24" s="50" t="s">
        <v>43</v>
      </c>
      <c r="E24" s="50" t="s">
        <v>105</v>
      </c>
      <c r="K24" s="50" t="s">
        <v>106</v>
      </c>
      <c r="L24" s="50" t="s">
        <v>107</v>
      </c>
      <c r="M24" s="50" t="s">
        <v>108</v>
      </c>
      <c r="N24" s="50" t="s">
        <v>109</v>
      </c>
      <c r="O24" s="50" t="s">
        <v>110</v>
      </c>
      <c r="P24" s="50" t="s">
        <v>111</v>
      </c>
      <c r="R24" s="50" t="s">
        <v>112</v>
      </c>
      <c r="S24" s="50" t="s">
        <v>113</v>
      </c>
      <c r="T24" s="50" t="s">
        <v>114</v>
      </c>
      <c r="U24" s="50" t="s">
        <v>224</v>
      </c>
      <c r="V24" s="50" t="s">
        <v>115</v>
      </c>
      <c r="W24" s="50" t="s">
        <v>116</v>
      </c>
      <c r="X24" s="50" t="s">
        <v>225</v>
      </c>
      <c r="Y24" s="50" t="s">
        <v>117</v>
      </c>
      <c r="Z24" s="50" t="s">
        <v>118</v>
      </c>
      <c r="AA24" s="50" t="s">
        <v>119</v>
      </c>
      <c r="AB24" s="50" t="s">
        <v>120</v>
      </c>
      <c r="AC24" s="50" t="s">
        <v>226</v>
      </c>
      <c r="AD24" s="50" t="s">
        <v>121</v>
      </c>
      <c r="AE24" s="50" t="s">
        <v>122</v>
      </c>
      <c r="AF24" s="50" t="s">
        <v>121</v>
      </c>
      <c r="AG24" s="50" t="s">
        <v>72</v>
      </c>
      <c r="AH24" s="50" t="s">
        <v>123</v>
      </c>
      <c r="AI24" s="50" t="s">
        <v>73</v>
      </c>
      <c r="AJ24" s="50" t="s">
        <v>74</v>
      </c>
      <c r="AK24" s="50" t="s">
        <v>124</v>
      </c>
      <c r="AL24" s="50" t="s">
        <v>125</v>
      </c>
      <c r="AM24" s="50" t="s">
        <v>126</v>
      </c>
      <c r="AN24" s="50" t="s">
        <v>127</v>
      </c>
      <c r="AO24" s="50" t="s">
        <v>128</v>
      </c>
      <c r="AP24" s="50" t="s">
        <v>129</v>
      </c>
    </row>
    <row r="25" spans="1:42">
      <c r="A25" s="50" t="s">
        <v>166</v>
      </c>
      <c r="B25" s="50" t="s">
        <v>130</v>
      </c>
      <c r="C25" s="50" t="s">
        <v>43</v>
      </c>
      <c r="E25" s="50" t="s">
        <v>488</v>
      </c>
      <c r="K25" s="50" t="s">
        <v>170</v>
      </c>
      <c r="L25" s="50" t="s">
        <v>171</v>
      </c>
      <c r="M25" s="50" t="s">
        <v>132</v>
      </c>
      <c r="N25" s="50" t="s">
        <v>133</v>
      </c>
      <c r="O25" s="50" t="s">
        <v>134</v>
      </c>
      <c r="P25" s="50" t="s">
        <v>172</v>
      </c>
      <c r="R25" s="50" t="s">
        <v>135</v>
      </c>
      <c r="S25" s="50" t="s">
        <v>136</v>
      </c>
      <c r="T25" s="50" t="s">
        <v>138</v>
      </c>
      <c r="U25" s="50" t="s">
        <v>145</v>
      </c>
      <c r="V25" s="50" t="s">
        <v>173</v>
      </c>
      <c r="W25" s="50" t="s">
        <v>174</v>
      </c>
      <c r="X25" s="50" t="s">
        <v>230</v>
      </c>
      <c r="Y25" s="50" t="s">
        <v>137</v>
      </c>
      <c r="Z25" s="50" t="s">
        <v>139</v>
      </c>
      <c r="AA25" s="50" t="s">
        <v>140</v>
      </c>
      <c r="AB25" s="50" t="s">
        <v>141</v>
      </c>
      <c r="AC25" s="50" t="s">
        <v>231</v>
      </c>
      <c r="AD25" s="50" t="s">
        <v>146</v>
      </c>
      <c r="AE25" s="50" t="s">
        <v>175</v>
      </c>
      <c r="AF25" s="50" t="s">
        <v>146</v>
      </c>
      <c r="AG25" s="50" t="s">
        <v>72</v>
      </c>
      <c r="AH25" s="50" t="s">
        <v>143</v>
      </c>
      <c r="AI25" s="50" t="s">
        <v>73</v>
      </c>
      <c r="AJ25" s="50" t="s">
        <v>74</v>
      </c>
      <c r="AK25" s="50" t="s">
        <v>176</v>
      </c>
      <c r="AL25" s="50" t="s">
        <v>177</v>
      </c>
      <c r="AM25" s="50" t="s">
        <v>178</v>
      </c>
      <c r="AN25" s="50" t="s">
        <v>179</v>
      </c>
      <c r="AO25" s="50" t="s">
        <v>180</v>
      </c>
      <c r="AP25" s="50" t="s">
        <v>181</v>
      </c>
    </row>
    <row r="26" spans="1:42">
      <c r="A26" s="50" t="s">
        <v>166</v>
      </c>
      <c r="B26" s="50" t="s">
        <v>147</v>
      </c>
      <c r="C26" s="50" t="s">
        <v>43</v>
      </c>
      <c r="E26" s="50" t="s">
        <v>489</v>
      </c>
      <c r="K26" s="50" t="s">
        <v>182</v>
      </c>
      <c r="L26" s="50" t="s">
        <v>183</v>
      </c>
      <c r="M26" s="50" t="s">
        <v>149</v>
      </c>
      <c r="N26" s="50" t="s">
        <v>150</v>
      </c>
      <c r="O26" s="50" t="s">
        <v>151</v>
      </c>
      <c r="P26" s="50" t="s">
        <v>184</v>
      </c>
      <c r="R26" s="50" t="s">
        <v>152</v>
      </c>
      <c r="S26" s="50" t="s">
        <v>153</v>
      </c>
      <c r="T26" s="50" t="s">
        <v>155</v>
      </c>
      <c r="U26" s="50" t="s">
        <v>162</v>
      </c>
      <c r="V26" s="50" t="s">
        <v>185</v>
      </c>
      <c r="W26" s="50" t="s">
        <v>186</v>
      </c>
      <c r="X26" s="50" t="s">
        <v>232</v>
      </c>
      <c r="Y26" s="50" t="s">
        <v>154</v>
      </c>
      <c r="Z26" s="50" t="s">
        <v>156</v>
      </c>
      <c r="AA26" s="50" t="s">
        <v>157</v>
      </c>
      <c r="AB26" s="50" t="s">
        <v>158</v>
      </c>
      <c r="AC26" s="50" t="s">
        <v>233</v>
      </c>
      <c r="AD26" s="50" t="s">
        <v>163</v>
      </c>
      <c r="AE26" s="50" t="s">
        <v>187</v>
      </c>
      <c r="AF26" s="50" t="s">
        <v>163</v>
      </c>
      <c r="AG26" s="50" t="s">
        <v>72</v>
      </c>
      <c r="AH26" s="50" t="s">
        <v>160</v>
      </c>
      <c r="AI26" s="50" t="s">
        <v>73</v>
      </c>
      <c r="AJ26" s="50" t="s">
        <v>74</v>
      </c>
      <c r="AK26" s="50" t="s">
        <v>188</v>
      </c>
      <c r="AL26" s="50" t="s">
        <v>189</v>
      </c>
      <c r="AM26" s="50" t="s">
        <v>190</v>
      </c>
      <c r="AN26" s="50" t="s">
        <v>191</v>
      </c>
      <c r="AO26" s="50" t="s">
        <v>192</v>
      </c>
      <c r="AP26" s="50" t="s">
        <v>193</v>
      </c>
    </row>
    <row r="27" spans="1:42">
      <c r="A27" s="50" t="s">
        <v>166</v>
      </c>
      <c r="B27" s="50" t="s">
        <v>194</v>
      </c>
      <c r="C27" s="50" t="s">
        <v>43</v>
      </c>
      <c r="E27" s="50" t="s">
        <v>490</v>
      </c>
      <c r="K27" s="50" t="s">
        <v>234</v>
      </c>
      <c r="L27" s="50" t="s">
        <v>235</v>
      </c>
      <c r="M27" s="50" t="s">
        <v>195</v>
      </c>
      <c r="N27" s="50" t="s">
        <v>196</v>
      </c>
      <c r="O27" s="50" t="s">
        <v>197</v>
      </c>
      <c r="P27" s="50" t="s">
        <v>236</v>
      </c>
      <c r="R27" s="50" t="s">
        <v>198</v>
      </c>
      <c r="S27" s="50" t="s">
        <v>199</v>
      </c>
      <c r="T27" s="50" t="s">
        <v>201</v>
      </c>
      <c r="U27" s="50" t="s">
        <v>206</v>
      </c>
      <c r="V27" s="50" t="s">
        <v>237</v>
      </c>
      <c r="W27" s="50" t="s">
        <v>238</v>
      </c>
      <c r="X27" s="50" t="s">
        <v>239</v>
      </c>
      <c r="Y27" s="50" t="s">
        <v>200</v>
      </c>
      <c r="Z27" s="50" t="s">
        <v>202</v>
      </c>
      <c r="AA27" s="50" t="s">
        <v>203</v>
      </c>
      <c r="AB27" s="50" t="s">
        <v>204</v>
      </c>
      <c r="AC27" s="50" t="s">
        <v>240</v>
      </c>
      <c r="AD27" s="50" t="s">
        <v>207</v>
      </c>
      <c r="AE27" s="50" t="s">
        <v>241</v>
      </c>
      <c r="AF27" s="50" t="s">
        <v>207</v>
      </c>
      <c r="AG27" s="50" t="s">
        <v>72</v>
      </c>
      <c r="AH27" s="50" t="s">
        <v>205</v>
      </c>
      <c r="AI27" s="50" t="s">
        <v>73</v>
      </c>
      <c r="AJ27" s="50" t="s">
        <v>74</v>
      </c>
      <c r="AK27" s="50" t="s">
        <v>242</v>
      </c>
      <c r="AL27" s="50" t="s">
        <v>243</v>
      </c>
      <c r="AM27" s="50" t="s">
        <v>244</v>
      </c>
      <c r="AN27" s="50" t="s">
        <v>245</v>
      </c>
      <c r="AO27" s="50" t="s">
        <v>246</v>
      </c>
      <c r="AP27" s="50" t="s">
        <v>247</v>
      </c>
    </row>
    <row r="28" spans="1:42">
      <c r="A28" s="50" t="s">
        <v>166</v>
      </c>
      <c r="B28" s="50" t="s">
        <v>208</v>
      </c>
      <c r="C28" s="50" t="s">
        <v>43</v>
      </c>
      <c r="E28" s="50" t="s">
        <v>491</v>
      </c>
      <c r="K28" s="50" t="s">
        <v>248</v>
      </c>
      <c r="L28" s="50" t="s">
        <v>249</v>
      </c>
      <c r="M28" s="50" t="s">
        <v>209</v>
      </c>
      <c r="N28" s="50" t="s">
        <v>210</v>
      </c>
      <c r="O28" s="50" t="s">
        <v>211</v>
      </c>
      <c r="P28" s="50" t="s">
        <v>250</v>
      </c>
      <c r="R28" s="50" t="s">
        <v>212</v>
      </c>
      <c r="S28" s="50" t="s">
        <v>213</v>
      </c>
      <c r="T28" s="50" t="s">
        <v>215</v>
      </c>
      <c r="U28" s="50" t="s">
        <v>220</v>
      </c>
      <c r="V28" s="50" t="s">
        <v>251</v>
      </c>
      <c r="W28" s="50" t="s">
        <v>252</v>
      </c>
      <c r="X28" s="50" t="s">
        <v>253</v>
      </c>
      <c r="Y28" s="50" t="s">
        <v>214</v>
      </c>
      <c r="Z28" s="50" t="s">
        <v>216</v>
      </c>
      <c r="AA28" s="50" t="s">
        <v>217</v>
      </c>
      <c r="AB28" s="50" t="s">
        <v>218</v>
      </c>
      <c r="AC28" s="50" t="s">
        <v>254</v>
      </c>
      <c r="AD28" s="50" t="s">
        <v>221</v>
      </c>
      <c r="AE28" s="50" t="s">
        <v>255</v>
      </c>
      <c r="AF28" s="50" t="s">
        <v>221</v>
      </c>
      <c r="AG28" s="50" t="s">
        <v>72</v>
      </c>
      <c r="AH28" s="50" t="s">
        <v>219</v>
      </c>
      <c r="AI28" s="50" t="s">
        <v>73</v>
      </c>
      <c r="AJ28" s="50" t="s">
        <v>74</v>
      </c>
      <c r="AK28" s="50" t="s">
        <v>256</v>
      </c>
      <c r="AL28" s="50" t="s">
        <v>257</v>
      </c>
      <c r="AM28" s="50" t="s">
        <v>258</v>
      </c>
      <c r="AN28" s="50" t="s">
        <v>259</v>
      </c>
      <c r="AO28" s="50" t="s">
        <v>260</v>
      </c>
      <c r="AP28" s="50" t="s">
        <v>261</v>
      </c>
    </row>
    <row r="29" spans="1:42">
      <c r="A29" s="50" t="s">
        <v>166</v>
      </c>
      <c r="B29" s="50" t="s">
        <v>262</v>
      </c>
      <c r="C29" s="50" t="s">
        <v>43</v>
      </c>
      <c r="E29" s="50" t="s">
        <v>492</v>
      </c>
      <c r="K29" s="50" t="s">
        <v>263</v>
      </c>
      <c r="L29" s="50" t="s">
        <v>264</v>
      </c>
      <c r="M29" s="50" t="s">
        <v>265</v>
      </c>
      <c r="N29" s="50" t="s">
        <v>266</v>
      </c>
      <c r="O29" s="50" t="s">
        <v>267</v>
      </c>
      <c r="P29" s="50" t="s">
        <v>268</v>
      </c>
      <c r="R29" s="50" t="s">
        <v>269</v>
      </c>
      <c r="S29" s="50" t="s">
        <v>270</v>
      </c>
      <c r="T29" s="50" t="s">
        <v>271</v>
      </c>
      <c r="U29" s="50" t="s">
        <v>272</v>
      </c>
      <c r="V29" s="50" t="s">
        <v>273</v>
      </c>
      <c r="W29" s="50" t="s">
        <v>274</v>
      </c>
      <c r="X29" s="50" t="s">
        <v>275</v>
      </c>
      <c r="Y29" s="50" t="s">
        <v>276</v>
      </c>
      <c r="Z29" s="50" t="s">
        <v>277</v>
      </c>
      <c r="AA29" s="50" t="s">
        <v>278</v>
      </c>
      <c r="AB29" s="50" t="s">
        <v>279</v>
      </c>
      <c r="AC29" s="50" t="s">
        <v>280</v>
      </c>
      <c r="AD29" s="50" t="s">
        <v>281</v>
      </c>
      <c r="AE29" s="50" t="s">
        <v>282</v>
      </c>
      <c r="AF29" s="50" t="s">
        <v>281</v>
      </c>
      <c r="AG29" s="50" t="s">
        <v>72</v>
      </c>
      <c r="AH29" s="50" t="s">
        <v>283</v>
      </c>
      <c r="AI29" s="50" t="s">
        <v>73</v>
      </c>
      <c r="AJ29" s="50" t="s">
        <v>74</v>
      </c>
      <c r="AK29" s="50" t="s">
        <v>284</v>
      </c>
      <c r="AL29" s="50" t="s">
        <v>285</v>
      </c>
      <c r="AM29" s="50" t="s">
        <v>286</v>
      </c>
      <c r="AN29" s="50" t="s">
        <v>287</v>
      </c>
      <c r="AO29" s="50" t="s">
        <v>288</v>
      </c>
      <c r="AP29" s="50" t="s">
        <v>289</v>
      </c>
    </row>
    <row r="30" spans="1:42">
      <c r="A30" s="50" t="s">
        <v>166</v>
      </c>
      <c r="B30" s="50" t="s">
        <v>290</v>
      </c>
      <c r="C30" s="50" t="s">
        <v>43</v>
      </c>
      <c r="E30" s="50" t="s">
        <v>492</v>
      </c>
      <c r="K30" s="50" t="s">
        <v>291</v>
      </c>
      <c r="L30" s="50" t="s">
        <v>292</v>
      </c>
      <c r="M30" s="50" t="s">
        <v>293</v>
      </c>
      <c r="N30" s="50" t="s">
        <v>294</v>
      </c>
      <c r="O30" s="50" t="s">
        <v>295</v>
      </c>
      <c r="P30" s="50" t="s">
        <v>296</v>
      </c>
      <c r="R30" s="50" t="s">
        <v>297</v>
      </c>
      <c r="S30" s="50" t="s">
        <v>298</v>
      </c>
      <c r="T30" s="50" t="s">
        <v>299</v>
      </c>
      <c r="U30" s="50" t="s">
        <v>300</v>
      </c>
      <c r="V30" s="50" t="s">
        <v>301</v>
      </c>
      <c r="W30" s="50" t="s">
        <v>302</v>
      </c>
      <c r="X30" s="50" t="s">
        <v>303</v>
      </c>
      <c r="Y30" s="50" t="s">
        <v>304</v>
      </c>
      <c r="Z30" s="50" t="s">
        <v>305</v>
      </c>
      <c r="AA30" s="50" t="s">
        <v>306</v>
      </c>
      <c r="AB30" s="50" t="s">
        <v>307</v>
      </c>
      <c r="AC30" s="50" t="s">
        <v>308</v>
      </c>
      <c r="AD30" s="50" t="s">
        <v>309</v>
      </c>
      <c r="AE30" s="50" t="s">
        <v>310</v>
      </c>
      <c r="AF30" s="50" t="s">
        <v>309</v>
      </c>
      <c r="AG30" s="50" t="s">
        <v>72</v>
      </c>
      <c r="AH30" s="50" t="s">
        <v>311</v>
      </c>
      <c r="AI30" s="50" t="s">
        <v>73</v>
      </c>
      <c r="AJ30" s="50" t="s">
        <v>74</v>
      </c>
      <c r="AK30" s="50" t="s">
        <v>312</v>
      </c>
      <c r="AL30" s="50" t="s">
        <v>313</v>
      </c>
      <c r="AM30" s="50" t="s">
        <v>314</v>
      </c>
      <c r="AN30" s="50" t="s">
        <v>315</v>
      </c>
      <c r="AO30" s="50" t="s">
        <v>316</v>
      </c>
      <c r="AP30" s="50" t="s">
        <v>317</v>
      </c>
    </row>
    <row r="31" spans="1:42">
      <c r="A31" s="50" t="s">
        <v>166</v>
      </c>
      <c r="B31" s="50" t="s">
        <v>318</v>
      </c>
      <c r="C31" s="50" t="s">
        <v>43</v>
      </c>
      <c r="E31" s="50" t="s">
        <v>493</v>
      </c>
      <c r="K31" s="50" t="s">
        <v>319</v>
      </c>
      <c r="L31" s="50" t="s">
        <v>320</v>
      </c>
      <c r="M31" s="50" t="s">
        <v>321</v>
      </c>
      <c r="N31" s="50" t="s">
        <v>322</v>
      </c>
      <c r="O31" s="50" t="s">
        <v>323</v>
      </c>
      <c r="P31" s="50" t="s">
        <v>324</v>
      </c>
      <c r="R31" s="50" t="s">
        <v>325</v>
      </c>
      <c r="S31" s="50" t="s">
        <v>326</v>
      </c>
      <c r="T31" s="50" t="s">
        <v>327</v>
      </c>
      <c r="U31" s="50" t="s">
        <v>328</v>
      </c>
      <c r="V31" s="50" t="s">
        <v>329</v>
      </c>
      <c r="W31" s="50" t="s">
        <v>330</v>
      </c>
      <c r="X31" s="50" t="s">
        <v>331</v>
      </c>
      <c r="Y31" s="50" t="s">
        <v>332</v>
      </c>
      <c r="Z31" s="50" t="s">
        <v>333</v>
      </c>
      <c r="AA31" s="50" t="s">
        <v>334</v>
      </c>
      <c r="AB31" s="50" t="s">
        <v>335</v>
      </c>
      <c r="AC31" s="50" t="s">
        <v>336</v>
      </c>
      <c r="AD31" s="50" t="s">
        <v>337</v>
      </c>
      <c r="AE31" s="50" t="s">
        <v>338</v>
      </c>
      <c r="AF31" s="50" t="s">
        <v>337</v>
      </c>
      <c r="AG31" s="50" t="s">
        <v>72</v>
      </c>
      <c r="AH31" s="50" t="s">
        <v>339</v>
      </c>
      <c r="AI31" s="50" t="s">
        <v>73</v>
      </c>
      <c r="AJ31" s="50" t="s">
        <v>74</v>
      </c>
      <c r="AK31" s="50" t="s">
        <v>340</v>
      </c>
      <c r="AL31" s="50" t="s">
        <v>341</v>
      </c>
      <c r="AM31" s="50" t="s">
        <v>342</v>
      </c>
      <c r="AN31" s="50" t="s">
        <v>343</v>
      </c>
      <c r="AO31" s="50" t="s">
        <v>344</v>
      </c>
      <c r="AP31" s="50" t="s">
        <v>345</v>
      </c>
    </row>
    <row r="32" spans="1:42">
      <c r="A32" s="50" t="s">
        <v>166</v>
      </c>
      <c r="B32" s="50" t="s">
        <v>346</v>
      </c>
      <c r="C32" s="50" t="s">
        <v>43</v>
      </c>
      <c r="E32" s="50" t="s">
        <v>494</v>
      </c>
      <c r="K32" s="50" t="s">
        <v>347</v>
      </c>
      <c r="L32" s="50" t="s">
        <v>348</v>
      </c>
      <c r="M32" s="50" t="s">
        <v>349</v>
      </c>
      <c r="N32" s="50" t="s">
        <v>350</v>
      </c>
      <c r="O32" s="50" t="s">
        <v>351</v>
      </c>
      <c r="P32" s="50" t="s">
        <v>352</v>
      </c>
      <c r="R32" s="50" t="s">
        <v>353</v>
      </c>
      <c r="S32" s="50" t="s">
        <v>354</v>
      </c>
      <c r="T32" s="50" t="s">
        <v>355</v>
      </c>
      <c r="U32" s="50" t="s">
        <v>356</v>
      </c>
      <c r="V32" s="50" t="s">
        <v>357</v>
      </c>
      <c r="W32" s="50" t="s">
        <v>358</v>
      </c>
      <c r="X32" s="50" t="s">
        <v>359</v>
      </c>
      <c r="Y32" s="50" t="s">
        <v>360</v>
      </c>
      <c r="Z32" s="50" t="s">
        <v>361</v>
      </c>
      <c r="AA32" s="50" t="s">
        <v>362</v>
      </c>
      <c r="AB32" s="50" t="s">
        <v>363</v>
      </c>
      <c r="AC32" s="50" t="s">
        <v>364</v>
      </c>
      <c r="AD32" s="50" t="s">
        <v>365</v>
      </c>
      <c r="AE32" s="50" t="s">
        <v>366</v>
      </c>
      <c r="AF32" s="50" t="s">
        <v>365</v>
      </c>
      <c r="AG32" s="50" t="s">
        <v>72</v>
      </c>
      <c r="AH32" s="50" t="s">
        <v>367</v>
      </c>
      <c r="AI32" s="50" t="s">
        <v>73</v>
      </c>
      <c r="AJ32" s="50" t="s">
        <v>74</v>
      </c>
      <c r="AK32" s="50" t="s">
        <v>368</v>
      </c>
      <c r="AL32" s="50" t="s">
        <v>369</v>
      </c>
      <c r="AM32" s="50" t="s">
        <v>370</v>
      </c>
      <c r="AN32" s="50" t="s">
        <v>371</v>
      </c>
      <c r="AO32" s="50" t="s">
        <v>372</v>
      </c>
      <c r="AP32" s="50" t="s">
        <v>373</v>
      </c>
    </row>
    <row r="33" spans="1:42">
      <c r="A33" s="50" t="s">
        <v>166</v>
      </c>
      <c r="B33" s="50" t="s">
        <v>374</v>
      </c>
      <c r="C33" s="50" t="s">
        <v>43</v>
      </c>
      <c r="E33" s="50" t="s">
        <v>495</v>
      </c>
      <c r="K33" s="50" t="s">
        <v>375</v>
      </c>
      <c r="L33" s="50" t="s">
        <v>376</v>
      </c>
      <c r="M33" s="50" t="s">
        <v>377</v>
      </c>
      <c r="N33" s="50" t="s">
        <v>378</v>
      </c>
      <c r="O33" s="50" t="s">
        <v>379</v>
      </c>
      <c r="P33" s="50" t="s">
        <v>380</v>
      </c>
      <c r="R33" s="50" t="s">
        <v>381</v>
      </c>
      <c r="S33" s="50" t="s">
        <v>382</v>
      </c>
      <c r="T33" s="50" t="s">
        <v>383</v>
      </c>
      <c r="U33" s="50" t="s">
        <v>384</v>
      </c>
      <c r="V33" s="50" t="s">
        <v>385</v>
      </c>
      <c r="W33" s="50" t="s">
        <v>386</v>
      </c>
      <c r="X33" s="50" t="s">
        <v>387</v>
      </c>
      <c r="Y33" s="50" t="s">
        <v>388</v>
      </c>
      <c r="Z33" s="50" t="s">
        <v>389</v>
      </c>
      <c r="AA33" s="50" t="s">
        <v>390</v>
      </c>
      <c r="AB33" s="50" t="s">
        <v>391</v>
      </c>
      <c r="AC33" s="50" t="s">
        <v>392</v>
      </c>
      <c r="AD33" s="50" t="s">
        <v>393</v>
      </c>
      <c r="AE33" s="50" t="s">
        <v>394</v>
      </c>
      <c r="AF33" s="50" t="s">
        <v>393</v>
      </c>
      <c r="AG33" s="50" t="s">
        <v>72</v>
      </c>
      <c r="AH33" s="50" t="s">
        <v>395</v>
      </c>
      <c r="AI33" s="50" t="s">
        <v>73</v>
      </c>
      <c r="AJ33" s="50" t="s">
        <v>74</v>
      </c>
      <c r="AK33" s="50" t="s">
        <v>396</v>
      </c>
      <c r="AL33" s="50" t="s">
        <v>397</v>
      </c>
      <c r="AM33" s="50" t="s">
        <v>398</v>
      </c>
      <c r="AN33" s="50" t="s">
        <v>399</v>
      </c>
      <c r="AO33" s="50" t="s">
        <v>400</v>
      </c>
      <c r="AP33" s="50" t="s">
        <v>401</v>
      </c>
    </row>
    <row r="34" spans="1:42">
      <c r="A34" s="50" t="s">
        <v>166</v>
      </c>
      <c r="B34" s="50" t="s">
        <v>402</v>
      </c>
      <c r="C34" s="50" t="s">
        <v>43</v>
      </c>
      <c r="E34" s="50" t="s">
        <v>495</v>
      </c>
      <c r="K34" s="50" t="s">
        <v>403</v>
      </c>
      <c r="L34" s="50" t="s">
        <v>404</v>
      </c>
      <c r="M34" s="50" t="s">
        <v>405</v>
      </c>
      <c r="N34" s="50" t="s">
        <v>406</v>
      </c>
      <c r="O34" s="50" t="s">
        <v>407</v>
      </c>
      <c r="P34" s="50" t="s">
        <v>408</v>
      </c>
      <c r="R34" s="50" t="s">
        <v>409</v>
      </c>
      <c r="S34" s="50" t="s">
        <v>410</v>
      </c>
      <c r="T34" s="50" t="s">
        <v>411</v>
      </c>
      <c r="U34" s="50" t="s">
        <v>412</v>
      </c>
      <c r="V34" s="50" t="s">
        <v>413</v>
      </c>
      <c r="W34" s="50" t="s">
        <v>414</v>
      </c>
      <c r="X34" s="50" t="s">
        <v>415</v>
      </c>
      <c r="Y34" s="50" t="s">
        <v>416</v>
      </c>
      <c r="Z34" s="50" t="s">
        <v>417</v>
      </c>
      <c r="AA34" s="50" t="s">
        <v>418</v>
      </c>
      <c r="AB34" s="50" t="s">
        <v>419</v>
      </c>
      <c r="AC34" s="50" t="s">
        <v>420</v>
      </c>
      <c r="AD34" s="50" t="s">
        <v>421</v>
      </c>
      <c r="AE34" s="50" t="s">
        <v>422</v>
      </c>
      <c r="AF34" s="50" t="s">
        <v>421</v>
      </c>
      <c r="AG34" s="50" t="s">
        <v>72</v>
      </c>
      <c r="AH34" s="50" t="s">
        <v>423</v>
      </c>
      <c r="AI34" s="50" t="s">
        <v>73</v>
      </c>
      <c r="AJ34" s="50" t="s">
        <v>74</v>
      </c>
      <c r="AK34" s="50" t="s">
        <v>424</v>
      </c>
      <c r="AL34" s="50" t="s">
        <v>425</v>
      </c>
      <c r="AM34" s="50" t="s">
        <v>426</v>
      </c>
      <c r="AN34" s="50" t="s">
        <v>427</v>
      </c>
      <c r="AO34" s="50" t="s">
        <v>428</v>
      </c>
      <c r="AP34" s="50" t="s">
        <v>429</v>
      </c>
    </row>
    <row r="35" spans="1:42">
      <c r="A35" s="50" t="s">
        <v>166</v>
      </c>
      <c r="B35" s="50" t="s">
        <v>430</v>
      </c>
      <c r="C35" s="50" t="s">
        <v>43</v>
      </c>
      <c r="E35" s="50" t="s">
        <v>495</v>
      </c>
      <c r="K35" s="50" t="s">
        <v>431</v>
      </c>
      <c r="L35" s="50" t="s">
        <v>432</v>
      </c>
      <c r="M35" s="50" t="s">
        <v>433</v>
      </c>
      <c r="N35" s="50" t="s">
        <v>434</v>
      </c>
      <c r="O35" s="50" t="s">
        <v>435</v>
      </c>
      <c r="P35" s="50" t="s">
        <v>436</v>
      </c>
      <c r="R35" s="50" t="s">
        <v>437</v>
      </c>
      <c r="S35" s="50" t="s">
        <v>438</v>
      </c>
      <c r="T35" s="50" t="s">
        <v>439</v>
      </c>
      <c r="U35" s="50" t="s">
        <v>440</v>
      </c>
      <c r="V35" s="50" t="s">
        <v>441</v>
      </c>
      <c r="W35" s="50" t="s">
        <v>442</v>
      </c>
      <c r="X35" s="50" t="s">
        <v>443</v>
      </c>
      <c r="Y35" s="50" t="s">
        <v>444</v>
      </c>
      <c r="Z35" s="50" t="s">
        <v>445</v>
      </c>
      <c r="AA35" s="50" t="s">
        <v>446</v>
      </c>
      <c r="AB35" s="50" t="s">
        <v>447</v>
      </c>
      <c r="AC35" s="50" t="s">
        <v>448</v>
      </c>
      <c r="AD35" s="50" t="s">
        <v>449</v>
      </c>
      <c r="AE35" s="50" t="s">
        <v>450</v>
      </c>
      <c r="AF35" s="50" t="s">
        <v>449</v>
      </c>
      <c r="AG35" s="50" t="s">
        <v>72</v>
      </c>
      <c r="AH35" s="50" t="s">
        <v>451</v>
      </c>
      <c r="AI35" s="50" t="s">
        <v>73</v>
      </c>
      <c r="AJ35" s="50" t="s">
        <v>74</v>
      </c>
      <c r="AK35" s="50" t="s">
        <v>452</v>
      </c>
      <c r="AL35" s="50" t="s">
        <v>453</v>
      </c>
      <c r="AM35" s="50" t="s">
        <v>454</v>
      </c>
      <c r="AN35" s="50" t="s">
        <v>455</v>
      </c>
      <c r="AO35" s="50" t="s">
        <v>456</v>
      </c>
      <c r="AP35" s="50" t="s">
        <v>457</v>
      </c>
    </row>
    <row r="36" spans="1:42">
      <c r="A36" s="50" t="s">
        <v>166</v>
      </c>
      <c r="B36" s="50" t="s">
        <v>458</v>
      </c>
      <c r="C36" s="50" t="s">
        <v>43</v>
      </c>
      <c r="E36" s="50" t="s">
        <v>495</v>
      </c>
      <c r="K36" s="50" t="s">
        <v>496</v>
      </c>
      <c r="L36" s="50" t="s">
        <v>497</v>
      </c>
      <c r="M36" s="50" t="s">
        <v>459</v>
      </c>
      <c r="N36" s="50" t="s">
        <v>460</v>
      </c>
      <c r="O36" s="50" t="s">
        <v>461</v>
      </c>
      <c r="P36" s="50" t="s">
        <v>498</v>
      </c>
      <c r="R36" s="50" t="s">
        <v>462</v>
      </c>
      <c r="S36" s="50" t="s">
        <v>463</v>
      </c>
      <c r="T36" s="50" t="s">
        <v>465</v>
      </c>
      <c r="U36" s="50" t="s">
        <v>470</v>
      </c>
      <c r="V36" s="50" t="s">
        <v>499</v>
      </c>
      <c r="W36" s="50" t="s">
        <v>500</v>
      </c>
      <c r="X36" s="50" t="s">
        <v>501</v>
      </c>
      <c r="Y36" s="50" t="s">
        <v>464</v>
      </c>
      <c r="Z36" s="50" t="s">
        <v>466</v>
      </c>
      <c r="AA36" s="50" t="s">
        <v>467</v>
      </c>
      <c r="AB36" s="50" t="s">
        <v>468</v>
      </c>
      <c r="AC36" s="50" t="s">
        <v>502</v>
      </c>
      <c r="AD36" s="50" t="s">
        <v>471</v>
      </c>
      <c r="AE36" s="50" t="s">
        <v>503</v>
      </c>
      <c r="AF36" s="50" t="s">
        <v>471</v>
      </c>
      <c r="AG36" s="50" t="s">
        <v>72</v>
      </c>
      <c r="AH36" s="50" t="s">
        <v>469</v>
      </c>
      <c r="AI36" s="50" t="s">
        <v>73</v>
      </c>
      <c r="AJ36" s="50" t="s">
        <v>74</v>
      </c>
      <c r="AK36" s="50" t="s">
        <v>504</v>
      </c>
      <c r="AL36" s="50" t="s">
        <v>505</v>
      </c>
      <c r="AM36" s="50" t="s">
        <v>506</v>
      </c>
      <c r="AN36" s="50" t="s">
        <v>507</v>
      </c>
      <c r="AO36" s="50" t="s">
        <v>508</v>
      </c>
      <c r="AP36" s="50" t="s">
        <v>509</v>
      </c>
    </row>
    <row r="37" spans="1:42">
      <c r="A37" s="50" t="s">
        <v>166</v>
      </c>
      <c r="B37" s="50" t="s">
        <v>472</v>
      </c>
      <c r="C37" s="50" t="s">
        <v>43</v>
      </c>
      <c r="E37" s="50" t="s">
        <v>495</v>
      </c>
      <c r="K37" s="50" t="s">
        <v>510</v>
      </c>
      <c r="L37" s="50" t="s">
        <v>511</v>
      </c>
      <c r="M37" s="50" t="s">
        <v>473</v>
      </c>
      <c r="N37" s="50" t="s">
        <v>474</v>
      </c>
      <c r="O37" s="50" t="s">
        <v>475</v>
      </c>
      <c r="P37" s="50" t="s">
        <v>512</v>
      </c>
      <c r="R37" s="50" t="s">
        <v>476</v>
      </c>
      <c r="S37" s="50" t="s">
        <v>477</v>
      </c>
      <c r="T37" s="50" t="s">
        <v>479</v>
      </c>
      <c r="U37" s="50" t="s">
        <v>484</v>
      </c>
      <c r="V37" s="50" t="s">
        <v>513</v>
      </c>
      <c r="W37" s="50" t="s">
        <v>514</v>
      </c>
      <c r="X37" s="50" t="s">
        <v>515</v>
      </c>
      <c r="Y37" s="50" t="s">
        <v>478</v>
      </c>
      <c r="Z37" s="50" t="s">
        <v>480</v>
      </c>
      <c r="AA37" s="50" t="s">
        <v>481</v>
      </c>
      <c r="AB37" s="50" t="s">
        <v>482</v>
      </c>
      <c r="AC37" s="50" t="s">
        <v>516</v>
      </c>
      <c r="AD37" s="50" t="s">
        <v>485</v>
      </c>
      <c r="AE37" s="50" t="s">
        <v>517</v>
      </c>
      <c r="AF37" s="50" t="s">
        <v>485</v>
      </c>
      <c r="AG37" s="50" t="s">
        <v>72</v>
      </c>
      <c r="AH37" s="50" t="s">
        <v>483</v>
      </c>
      <c r="AI37" s="50" t="s">
        <v>73</v>
      </c>
      <c r="AJ37" s="50" t="s">
        <v>74</v>
      </c>
      <c r="AK37" s="50" t="s">
        <v>518</v>
      </c>
      <c r="AL37" s="50" t="s">
        <v>519</v>
      </c>
      <c r="AM37" s="50" t="s">
        <v>520</v>
      </c>
      <c r="AN37" s="50" t="s">
        <v>521</v>
      </c>
      <c r="AO37" s="50" t="s">
        <v>522</v>
      </c>
      <c r="AP37" s="50" t="s">
        <v>523</v>
      </c>
    </row>
    <row r="38" spans="1:42">
      <c r="A38" s="50" t="s">
        <v>166</v>
      </c>
      <c r="B38" s="50" t="s">
        <v>524</v>
      </c>
      <c r="C38" s="50" t="s">
        <v>43</v>
      </c>
      <c r="E38" s="50" t="s">
        <v>495</v>
      </c>
      <c r="K38" s="50" t="s">
        <v>525</v>
      </c>
      <c r="L38" s="50" t="s">
        <v>526</v>
      </c>
      <c r="M38" s="50" t="s">
        <v>527</v>
      </c>
      <c r="N38" s="50" t="s">
        <v>528</v>
      </c>
      <c r="O38" s="50" t="s">
        <v>529</v>
      </c>
      <c r="P38" s="50" t="s">
        <v>530</v>
      </c>
      <c r="R38" s="50" t="s">
        <v>531</v>
      </c>
      <c r="S38" s="50" t="s">
        <v>532</v>
      </c>
      <c r="T38" s="50" t="s">
        <v>533</v>
      </c>
      <c r="U38" s="50" t="s">
        <v>534</v>
      </c>
      <c r="V38" s="50" t="s">
        <v>535</v>
      </c>
      <c r="W38" s="50" t="s">
        <v>536</v>
      </c>
      <c r="X38" s="50" t="s">
        <v>537</v>
      </c>
      <c r="Y38" s="50" t="s">
        <v>538</v>
      </c>
      <c r="Z38" s="50" t="s">
        <v>539</v>
      </c>
      <c r="AA38" s="50" t="s">
        <v>540</v>
      </c>
      <c r="AB38" s="50" t="s">
        <v>541</v>
      </c>
      <c r="AC38" s="50" t="s">
        <v>542</v>
      </c>
      <c r="AD38" s="50" t="s">
        <v>543</v>
      </c>
      <c r="AE38" s="50" t="s">
        <v>544</v>
      </c>
      <c r="AF38" s="50" t="s">
        <v>543</v>
      </c>
      <c r="AG38" s="50" t="s">
        <v>72</v>
      </c>
      <c r="AH38" s="50" t="s">
        <v>545</v>
      </c>
      <c r="AI38" s="50" t="s">
        <v>73</v>
      </c>
      <c r="AJ38" s="50" t="s">
        <v>74</v>
      </c>
      <c r="AK38" s="50" t="s">
        <v>546</v>
      </c>
      <c r="AL38" s="50" t="s">
        <v>547</v>
      </c>
      <c r="AM38" s="50" t="s">
        <v>548</v>
      </c>
      <c r="AN38" s="50" t="s">
        <v>549</v>
      </c>
      <c r="AO38" s="50" t="s">
        <v>550</v>
      </c>
      <c r="AP38" s="50" t="s">
        <v>551</v>
      </c>
    </row>
    <row r="39" spans="1:42">
      <c r="A39" s="50" t="s">
        <v>166</v>
      </c>
      <c r="B39" s="50" t="s">
        <v>552</v>
      </c>
      <c r="C39" s="50" t="s">
        <v>43</v>
      </c>
      <c r="E39" s="50" t="s">
        <v>495</v>
      </c>
      <c r="K39" s="50" t="s">
        <v>553</v>
      </c>
      <c r="L39" s="50" t="s">
        <v>554</v>
      </c>
      <c r="M39" s="50" t="s">
        <v>555</v>
      </c>
      <c r="N39" s="50" t="s">
        <v>556</v>
      </c>
      <c r="O39" s="50" t="s">
        <v>557</v>
      </c>
      <c r="P39" s="50" t="s">
        <v>558</v>
      </c>
      <c r="R39" s="50" t="s">
        <v>559</v>
      </c>
      <c r="S39" s="50" t="s">
        <v>560</v>
      </c>
      <c r="T39" s="50" t="s">
        <v>561</v>
      </c>
      <c r="U39" s="50" t="s">
        <v>562</v>
      </c>
      <c r="V39" s="50" t="s">
        <v>563</v>
      </c>
      <c r="W39" s="50" t="s">
        <v>564</v>
      </c>
      <c r="X39" s="50" t="s">
        <v>565</v>
      </c>
      <c r="Y39" s="50" t="s">
        <v>566</v>
      </c>
      <c r="Z39" s="50" t="s">
        <v>567</v>
      </c>
      <c r="AA39" s="50" t="s">
        <v>568</v>
      </c>
      <c r="AB39" s="50" t="s">
        <v>569</v>
      </c>
      <c r="AC39" s="50" t="s">
        <v>570</v>
      </c>
      <c r="AD39" s="50" t="s">
        <v>571</v>
      </c>
      <c r="AE39" s="50" t="s">
        <v>572</v>
      </c>
      <c r="AF39" s="50" t="s">
        <v>571</v>
      </c>
      <c r="AG39" s="50" t="s">
        <v>72</v>
      </c>
      <c r="AH39" s="50" t="s">
        <v>573</v>
      </c>
      <c r="AI39" s="50" t="s">
        <v>73</v>
      </c>
      <c r="AJ39" s="50" t="s">
        <v>74</v>
      </c>
      <c r="AK39" s="50" t="s">
        <v>574</v>
      </c>
      <c r="AL39" s="50" t="s">
        <v>575</v>
      </c>
      <c r="AM39" s="50" t="s">
        <v>576</v>
      </c>
      <c r="AN39" s="50" t="s">
        <v>577</v>
      </c>
      <c r="AO39" s="50" t="s">
        <v>578</v>
      </c>
      <c r="AP39" s="50" t="s">
        <v>579</v>
      </c>
    </row>
    <row r="40" spans="1:42">
      <c r="A40" s="50" t="s">
        <v>166</v>
      </c>
      <c r="B40" s="50" t="s">
        <v>580</v>
      </c>
      <c r="C40" s="50" t="s">
        <v>43</v>
      </c>
      <c r="E40" s="50" t="s">
        <v>495</v>
      </c>
      <c r="K40" s="50" t="s">
        <v>581</v>
      </c>
      <c r="L40" s="50" t="s">
        <v>582</v>
      </c>
      <c r="M40" s="50" t="s">
        <v>583</v>
      </c>
      <c r="N40" s="50" t="s">
        <v>584</v>
      </c>
      <c r="O40" s="50" t="s">
        <v>585</v>
      </c>
      <c r="P40" s="50" t="s">
        <v>586</v>
      </c>
      <c r="R40" s="50" t="s">
        <v>587</v>
      </c>
      <c r="S40" s="50" t="s">
        <v>588</v>
      </c>
      <c r="T40" s="50" t="s">
        <v>589</v>
      </c>
      <c r="U40" s="50" t="s">
        <v>590</v>
      </c>
      <c r="V40" s="50" t="s">
        <v>591</v>
      </c>
      <c r="W40" s="50" t="s">
        <v>592</v>
      </c>
      <c r="X40" s="50" t="s">
        <v>593</v>
      </c>
      <c r="Y40" s="50" t="s">
        <v>594</v>
      </c>
      <c r="Z40" s="50" t="s">
        <v>595</v>
      </c>
      <c r="AA40" s="50" t="s">
        <v>596</v>
      </c>
      <c r="AB40" s="50" t="s">
        <v>597</v>
      </c>
      <c r="AC40" s="50" t="s">
        <v>598</v>
      </c>
      <c r="AD40" s="50" t="s">
        <v>599</v>
      </c>
      <c r="AE40" s="50" t="s">
        <v>600</v>
      </c>
      <c r="AF40" s="50" t="s">
        <v>599</v>
      </c>
      <c r="AG40" s="50" t="s">
        <v>72</v>
      </c>
      <c r="AH40" s="50" t="s">
        <v>601</v>
      </c>
      <c r="AI40" s="50" t="s">
        <v>73</v>
      </c>
      <c r="AJ40" s="50" t="s">
        <v>74</v>
      </c>
      <c r="AK40" s="50" t="s">
        <v>602</v>
      </c>
      <c r="AL40" s="50" t="s">
        <v>603</v>
      </c>
      <c r="AM40" s="50" t="s">
        <v>604</v>
      </c>
      <c r="AN40" s="50" t="s">
        <v>605</v>
      </c>
      <c r="AO40" s="50" t="s">
        <v>606</v>
      </c>
      <c r="AP40" s="50" t="s">
        <v>607</v>
      </c>
    </row>
    <row r="41" spans="1:42">
      <c r="A41" s="50" t="s">
        <v>166</v>
      </c>
      <c r="B41" s="50" t="s">
        <v>608</v>
      </c>
      <c r="C41" s="50" t="s">
        <v>43</v>
      </c>
      <c r="E41" s="50" t="s">
        <v>609</v>
      </c>
      <c r="K41" s="50" t="s">
        <v>610</v>
      </c>
      <c r="L41" s="50" t="s">
        <v>611</v>
      </c>
      <c r="M41" s="50" t="s">
        <v>612</v>
      </c>
      <c r="N41" s="50" t="s">
        <v>613</v>
      </c>
      <c r="O41" s="50" t="s">
        <v>614</v>
      </c>
      <c r="P41" s="50" t="s">
        <v>615</v>
      </c>
      <c r="R41" s="50" t="s">
        <v>616</v>
      </c>
      <c r="S41" s="50" t="s">
        <v>617</v>
      </c>
      <c r="T41" s="50" t="s">
        <v>618</v>
      </c>
      <c r="U41" s="50" t="s">
        <v>619</v>
      </c>
      <c r="V41" s="50" t="s">
        <v>620</v>
      </c>
      <c r="W41" s="50" t="s">
        <v>621</v>
      </c>
      <c r="X41" s="50" t="s">
        <v>622</v>
      </c>
      <c r="Y41" s="50" t="s">
        <v>623</v>
      </c>
      <c r="Z41" s="50" t="s">
        <v>624</v>
      </c>
      <c r="AA41" s="50" t="s">
        <v>625</v>
      </c>
      <c r="AB41" s="50" t="s">
        <v>626</v>
      </c>
      <c r="AC41" s="50" t="s">
        <v>627</v>
      </c>
      <c r="AD41" s="50" t="s">
        <v>628</v>
      </c>
      <c r="AE41" s="50" t="s">
        <v>629</v>
      </c>
      <c r="AF41" s="50" t="s">
        <v>628</v>
      </c>
      <c r="AG41" s="50" t="s">
        <v>72</v>
      </c>
      <c r="AH41" s="50" t="s">
        <v>630</v>
      </c>
      <c r="AI41" s="50" t="s">
        <v>73</v>
      </c>
      <c r="AJ41" s="50" t="s">
        <v>74</v>
      </c>
      <c r="AK41" s="50" t="s">
        <v>631</v>
      </c>
      <c r="AL41" s="50" t="s">
        <v>632</v>
      </c>
      <c r="AM41" s="50" t="s">
        <v>633</v>
      </c>
      <c r="AN41" s="50" t="s">
        <v>634</v>
      </c>
      <c r="AO41" s="50" t="s">
        <v>635</v>
      </c>
      <c r="AP41" s="50" t="s">
        <v>636</v>
      </c>
    </row>
    <row r="42" spans="1:42">
      <c r="A42" s="50" t="s">
        <v>166</v>
      </c>
      <c r="B42" s="50" t="s">
        <v>637</v>
      </c>
      <c r="C42" s="50" t="s">
        <v>43</v>
      </c>
      <c r="E42" s="50" t="s">
        <v>609</v>
      </c>
      <c r="K42" s="50" t="s">
        <v>638</v>
      </c>
      <c r="L42" s="50" t="s">
        <v>639</v>
      </c>
      <c r="M42" s="50" t="s">
        <v>640</v>
      </c>
      <c r="N42" s="50" t="s">
        <v>641</v>
      </c>
      <c r="O42" s="50" t="s">
        <v>642</v>
      </c>
      <c r="P42" s="50" t="s">
        <v>643</v>
      </c>
      <c r="R42" s="50" t="s">
        <v>644</v>
      </c>
      <c r="S42" s="50" t="s">
        <v>645</v>
      </c>
      <c r="T42" s="50" t="s">
        <v>646</v>
      </c>
      <c r="U42" s="50" t="s">
        <v>647</v>
      </c>
      <c r="V42" s="50" t="s">
        <v>648</v>
      </c>
      <c r="W42" s="50" t="s">
        <v>649</v>
      </c>
      <c r="X42" s="50" t="s">
        <v>650</v>
      </c>
      <c r="Y42" s="50" t="s">
        <v>651</v>
      </c>
      <c r="Z42" s="50" t="s">
        <v>652</v>
      </c>
      <c r="AA42" s="50" t="s">
        <v>653</v>
      </c>
      <c r="AB42" s="50" t="s">
        <v>654</v>
      </c>
      <c r="AC42" s="50" t="s">
        <v>655</v>
      </c>
      <c r="AD42" s="50" t="s">
        <v>656</v>
      </c>
      <c r="AE42" s="50" t="s">
        <v>657</v>
      </c>
      <c r="AF42" s="50" t="s">
        <v>656</v>
      </c>
      <c r="AG42" s="50" t="s">
        <v>72</v>
      </c>
      <c r="AH42" s="50" t="s">
        <v>658</v>
      </c>
      <c r="AI42" s="50" t="s">
        <v>73</v>
      </c>
      <c r="AJ42" s="50" t="s">
        <v>74</v>
      </c>
      <c r="AK42" s="50" t="s">
        <v>659</v>
      </c>
      <c r="AL42" s="50" t="s">
        <v>660</v>
      </c>
      <c r="AM42" s="50" t="s">
        <v>661</v>
      </c>
      <c r="AN42" s="50" t="s">
        <v>662</v>
      </c>
      <c r="AO42" s="50" t="s">
        <v>663</v>
      </c>
      <c r="AP42" s="50" t="s">
        <v>664</v>
      </c>
    </row>
    <row r="43" spans="1:42">
      <c r="A43" s="50" t="s">
        <v>166</v>
      </c>
      <c r="B43" s="50" t="s">
        <v>665</v>
      </c>
      <c r="C43" s="50" t="s">
        <v>43</v>
      </c>
      <c r="E43" s="50" t="s">
        <v>609</v>
      </c>
      <c r="K43" s="50" t="s">
        <v>666</v>
      </c>
      <c r="L43" s="50" t="s">
        <v>667</v>
      </c>
      <c r="M43" s="50" t="s">
        <v>668</v>
      </c>
      <c r="N43" s="50" t="s">
        <v>669</v>
      </c>
      <c r="O43" s="50" t="s">
        <v>670</v>
      </c>
      <c r="P43" s="50" t="s">
        <v>671</v>
      </c>
      <c r="R43" s="50" t="s">
        <v>672</v>
      </c>
      <c r="S43" s="50" t="s">
        <v>673</v>
      </c>
      <c r="T43" s="50" t="s">
        <v>674</v>
      </c>
      <c r="U43" s="50" t="s">
        <v>675</v>
      </c>
      <c r="V43" s="50" t="s">
        <v>676</v>
      </c>
      <c r="W43" s="50" t="s">
        <v>677</v>
      </c>
      <c r="X43" s="50" t="s">
        <v>678</v>
      </c>
      <c r="Y43" s="50" t="s">
        <v>679</v>
      </c>
      <c r="Z43" s="50" t="s">
        <v>680</v>
      </c>
      <c r="AA43" s="50" t="s">
        <v>681</v>
      </c>
      <c r="AB43" s="50" t="s">
        <v>682</v>
      </c>
      <c r="AC43" s="50" t="s">
        <v>683</v>
      </c>
      <c r="AD43" s="50" t="s">
        <v>684</v>
      </c>
      <c r="AE43" s="50" t="s">
        <v>685</v>
      </c>
      <c r="AF43" s="50" t="s">
        <v>684</v>
      </c>
      <c r="AG43" s="50" t="s">
        <v>72</v>
      </c>
      <c r="AH43" s="50" t="s">
        <v>686</v>
      </c>
      <c r="AI43" s="50" t="s">
        <v>73</v>
      </c>
      <c r="AJ43" s="50" t="s">
        <v>74</v>
      </c>
      <c r="AK43" s="50" t="s">
        <v>687</v>
      </c>
      <c r="AL43" s="50" t="s">
        <v>688</v>
      </c>
      <c r="AM43" s="50" t="s">
        <v>689</v>
      </c>
      <c r="AN43" s="50" t="s">
        <v>690</v>
      </c>
      <c r="AO43" s="50" t="s">
        <v>691</v>
      </c>
      <c r="AP43" s="50" t="s">
        <v>692</v>
      </c>
    </row>
    <row r="44" spans="1:42">
      <c r="A44" s="50" t="s">
        <v>166</v>
      </c>
      <c r="B44" s="50" t="s">
        <v>693</v>
      </c>
      <c r="C44" s="50" t="s">
        <v>43</v>
      </c>
      <c r="E44" s="50" t="s">
        <v>609</v>
      </c>
      <c r="K44" s="50" t="s">
        <v>694</v>
      </c>
      <c r="L44" s="50" t="s">
        <v>695</v>
      </c>
      <c r="M44" s="50" t="s">
        <v>696</v>
      </c>
      <c r="N44" s="50" t="s">
        <v>697</v>
      </c>
      <c r="O44" s="50" t="s">
        <v>698</v>
      </c>
      <c r="P44" s="50" t="s">
        <v>699</v>
      </c>
      <c r="R44" s="50" t="s">
        <v>700</v>
      </c>
      <c r="S44" s="50" t="s">
        <v>701</v>
      </c>
      <c r="T44" s="50" t="s">
        <v>702</v>
      </c>
      <c r="U44" s="50" t="s">
        <v>703</v>
      </c>
      <c r="V44" s="50" t="s">
        <v>704</v>
      </c>
      <c r="W44" s="50" t="s">
        <v>705</v>
      </c>
      <c r="X44" s="50" t="s">
        <v>706</v>
      </c>
      <c r="Y44" s="50" t="s">
        <v>707</v>
      </c>
      <c r="Z44" s="50" t="s">
        <v>708</v>
      </c>
      <c r="AA44" s="50" t="s">
        <v>709</v>
      </c>
      <c r="AB44" s="50" t="s">
        <v>710</v>
      </c>
      <c r="AC44" s="50" t="s">
        <v>711</v>
      </c>
      <c r="AD44" s="50" t="s">
        <v>712</v>
      </c>
      <c r="AE44" s="50" t="s">
        <v>713</v>
      </c>
      <c r="AF44" s="50" t="s">
        <v>712</v>
      </c>
      <c r="AG44" s="50" t="s">
        <v>72</v>
      </c>
      <c r="AH44" s="50" t="s">
        <v>714</v>
      </c>
      <c r="AI44" s="50" t="s">
        <v>73</v>
      </c>
      <c r="AJ44" s="50" t="s">
        <v>74</v>
      </c>
      <c r="AK44" s="50" t="s">
        <v>715</v>
      </c>
      <c r="AL44" s="50" t="s">
        <v>716</v>
      </c>
      <c r="AM44" s="50" t="s">
        <v>717</v>
      </c>
      <c r="AN44" s="50" t="s">
        <v>718</v>
      </c>
      <c r="AO44" s="50" t="s">
        <v>719</v>
      </c>
      <c r="AP44" s="50" t="s">
        <v>720</v>
      </c>
    </row>
    <row r="45" spans="1:42">
      <c r="A45" s="50" t="s">
        <v>166</v>
      </c>
      <c r="B45" s="50" t="s">
        <v>721</v>
      </c>
      <c r="C45" s="50" t="s">
        <v>43</v>
      </c>
      <c r="E45" s="50" t="s">
        <v>609</v>
      </c>
      <c r="K45" s="50" t="s">
        <v>722</v>
      </c>
      <c r="L45" s="50" t="s">
        <v>723</v>
      </c>
      <c r="M45" s="50" t="s">
        <v>724</v>
      </c>
      <c r="N45" s="50" t="s">
        <v>725</v>
      </c>
      <c r="O45" s="50" t="s">
        <v>726</v>
      </c>
      <c r="P45" s="50" t="s">
        <v>727</v>
      </c>
      <c r="R45" s="50" t="s">
        <v>728</v>
      </c>
      <c r="S45" s="50" t="s">
        <v>729</v>
      </c>
      <c r="T45" s="50" t="s">
        <v>730</v>
      </c>
      <c r="U45" s="50" t="s">
        <v>731</v>
      </c>
      <c r="V45" s="50" t="s">
        <v>732</v>
      </c>
      <c r="W45" s="50" t="s">
        <v>733</v>
      </c>
      <c r="X45" s="50" t="s">
        <v>734</v>
      </c>
      <c r="Y45" s="50" t="s">
        <v>735</v>
      </c>
      <c r="Z45" s="50" t="s">
        <v>736</v>
      </c>
      <c r="AA45" s="50" t="s">
        <v>737</v>
      </c>
      <c r="AB45" s="50" t="s">
        <v>738</v>
      </c>
      <c r="AC45" s="50" t="s">
        <v>739</v>
      </c>
      <c r="AD45" s="50" t="s">
        <v>740</v>
      </c>
      <c r="AE45" s="50" t="s">
        <v>741</v>
      </c>
      <c r="AF45" s="50" t="s">
        <v>740</v>
      </c>
      <c r="AG45" s="50" t="s">
        <v>72</v>
      </c>
      <c r="AH45" s="50" t="s">
        <v>742</v>
      </c>
      <c r="AI45" s="50" t="s">
        <v>73</v>
      </c>
      <c r="AJ45" s="50" t="s">
        <v>74</v>
      </c>
      <c r="AK45" s="50" t="s">
        <v>743</v>
      </c>
      <c r="AL45" s="50" t="s">
        <v>744</v>
      </c>
      <c r="AM45" s="50" t="s">
        <v>745</v>
      </c>
      <c r="AN45" s="50" t="s">
        <v>746</v>
      </c>
      <c r="AO45" s="50" t="s">
        <v>747</v>
      </c>
      <c r="AP45" s="50" t="s">
        <v>748</v>
      </c>
    </row>
    <row r="46" spans="1:42">
      <c r="A46" s="50" t="s">
        <v>166</v>
      </c>
      <c r="B46" s="50" t="s">
        <v>749</v>
      </c>
      <c r="C46" s="50" t="s">
        <v>43</v>
      </c>
      <c r="E46" s="50" t="s">
        <v>609</v>
      </c>
      <c r="K46" s="50" t="s">
        <v>750</v>
      </c>
      <c r="L46" s="50" t="s">
        <v>751</v>
      </c>
      <c r="M46" s="50" t="s">
        <v>752</v>
      </c>
      <c r="N46" s="50" t="s">
        <v>753</v>
      </c>
      <c r="O46" s="50" t="s">
        <v>754</v>
      </c>
      <c r="P46" s="50" t="s">
        <v>755</v>
      </c>
      <c r="R46" s="50" t="s">
        <v>756</v>
      </c>
      <c r="S46" s="50" t="s">
        <v>757</v>
      </c>
      <c r="T46" s="50" t="s">
        <v>758</v>
      </c>
      <c r="U46" s="50" t="s">
        <v>759</v>
      </c>
      <c r="V46" s="50" t="s">
        <v>760</v>
      </c>
      <c r="W46" s="50" t="s">
        <v>761</v>
      </c>
      <c r="X46" s="50" t="s">
        <v>762</v>
      </c>
      <c r="Y46" s="50" t="s">
        <v>763</v>
      </c>
      <c r="Z46" s="50" t="s">
        <v>764</v>
      </c>
      <c r="AA46" s="50" t="s">
        <v>765</v>
      </c>
      <c r="AB46" s="50" t="s">
        <v>766</v>
      </c>
      <c r="AC46" s="50" t="s">
        <v>767</v>
      </c>
      <c r="AD46" s="50" t="s">
        <v>768</v>
      </c>
      <c r="AE46" s="50" t="s">
        <v>769</v>
      </c>
      <c r="AF46" s="50" t="s">
        <v>768</v>
      </c>
      <c r="AG46" s="50" t="s">
        <v>72</v>
      </c>
      <c r="AH46" s="50" t="s">
        <v>770</v>
      </c>
      <c r="AI46" s="50" t="s">
        <v>73</v>
      </c>
      <c r="AJ46" s="50" t="s">
        <v>74</v>
      </c>
      <c r="AK46" s="50" t="s">
        <v>771</v>
      </c>
      <c r="AL46" s="50" t="s">
        <v>772</v>
      </c>
      <c r="AM46" s="50" t="s">
        <v>773</v>
      </c>
      <c r="AN46" s="50" t="s">
        <v>774</v>
      </c>
      <c r="AO46" s="50" t="s">
        <v>775</v>
      </c>
      <c r="AP46" s="50" t="s">
        <v>776</v>
      </c>
    </row>
    <row r="47" spans="1:42">
      <c r="A47" s="50" t="s">
        <v>166</v>
      </c>
      <c r="B47" s="50" t="s">
        <v>777</v>
      </c>
      <c r="C47" s="50" t="s">
        <v>43</v>
      </c>
      <c r="E47" s="50" t="s">
        <v>778</v>
      </c>
      <c r="K47" s="50" t="s">
        <v>779</v>
      </c>
      <c r="L47" s="50" t="s">
        <v>780</v>
      </c>
      <c r="M47" s="50" t="s">
        <v>781</v>
      </c>
      <c r="N47" s="50" t="s">
        <v>782</v>
      </c>
      <c r="O47" s="50" t="s">
        <v>783</v>
      </c>
      <c r="P47" s="50" t="s">
        <v>784</v>
      </c>
      <c r="R47" s="50" t="s">
        <v>785</v>
      </c>
      <c r="S47" s="50" t="s">
        <v>786</v>
      </c>
      <c r="T47" s="50" t="s">
        <v>787</v>
      </c>
      <c r="U47" s="50" t="s">
        <v>788</v>
      </c>
      <c r="V47" s="50" t="s">
        <v>789</v>
      </c>
      <c r="W47" s="50" t="s">
        <v>790</v>
      </c>
      <c r="X47" s="50" t="s">
        <v>791</v>
      </c>
      <c r="Y47" s="50" t="s">
        <v>792</v>
      </c>
      <c r="Z47" s="50" t="s">
        <v>793</v>
      </c>
      <c r="AA47" s="50" t="s">
        <v>794</v>
      </c>
      <c r="AB47" s="50" t="s">
        <v>795</v>
      </c>
      <c r="AC47" s="50" t="s">
        <v>796</v>
      </c>
      <c r="AD47" s="50" t="s">
        <v>797</v>
      </c>
      <c r="AE47" s="50" t="s">
        <v>798</v>
      </c>
      <c r="AF47" s="50" t="s">
        <v>797</v>
      </c>
      <c r="AG47" s="50" t="s">
        <v>72</v>
      </c>
      <c r="AH47" s="50" t="s">
        <v>799</v>
      </c>
      <c r="AI47" s="50" t="s">
        <v>73</v>
      </c>
      <c r="AJ47" s="50" t="s">
        <v>74</v>
      </c>
      <c r="AK47" s="50" t="s">
        <v>800</v>
      </c>
      <c r="AL47" s="50" t="s">
        <v>801</v>
      </c>
      <c r="AM47" s="50" t="s">
        <v>802</v>
      </c>
      <c r="AN47" s="50" t="s">
        <v>803</v>
      </c>
      <c r="AO47" s="50" t="s">
        <v>804</v>
      </c>
      <c r="AP47" s="50" t="s">
        <v>805</v>
      </c>
    </row>
    <row r="48" spans="1:42">
      <c r="A48" s="50" t="s">
        <v>166</v>
      </c>
      <c r="B48" s="50" t="s">
        <v>806</v>
      </c>
      <c r="C48" s="50" t="s">
        <v>43</v>
      </c>
      <c r="E48" s="50" t="s">
        <v>609</v>
      </c>
      <c r="K48" s="50" t="s">
        <v>807</v>
      </c>
      <c r="L48" s="50" t="s">
        <v>808</v>
      </c>
      <c r="M48" s="50" t="s">
        <v>809</v>
      </c>
      <c r="N48" s="50" t="s">
        <v>810</v>
      </c>
      <c r="O48" s="50" t="s">
        <v>811</v>
      </c>
      <c r="P48" s="50" t="s">
        <v>812</v>
      </c>
      <c r="R48" s="50" t="s">
        <v>813</v>
      </c>
      <c r="S48" s="50" t="s">
        <v>814</v>
      </c>
      <c r="T48" s="50" t="s">
        <v>815</v>
      </c>
      <c r="U48" s="50" t="s">
        <v>816</v>
      </c>
      <c r="V48" s="50" t="s">
        <v>817</v>
      </c>
      <c r="W48" s="50" t="s">
        <v>818</v>
      </c>
      <c r="X48" s="50" t="s">
        <v>819</v>
      </c>
      <c r="Y48" s="50" t="s">
        <v>820</v>
      </c>
      <c r="Z48" s="50" t="s">
        <v>821</v>
      </c>
      <c r="AA48" s="50" t="s">
        <v>822</v>
      </c>
      <c r="AB48" s="50" t="s">
        <v>823</v>
      </c>
      <c r="AC48" s="50" t="s">
        <v>824</v>
      </c>
      <c r="AD48" s="50" t="s">
        <v>825</v>
      </c>
      <c r="AE48" s="50" t="s">
        <v>826</v>
      </c>
      <c r="AF48" s="50" t="s">
        <v>825</v>
      </c>
      <c r="AG48" s="50" t="s">
        <v>72</v>
      </c>
      <c r="AH48" s="50" t="s">
        <v>827</v>
      </c>
      <c r="AI48" s="50" t="s">
        <v>73</v>
      </c>
      <c r="AJ48" s="50" t="s">
        <v>74</v>
      </c>
      <c r="AK48" s="50" t="s">
        <v>828</v>
      </c>
      <c r="AL48" s="50" t="s">
        <v>829</v>
      </c>
      <c r="AM48" s="50" t="s">
        <v>830</v>
      </c>
      <c r="AN48" s="50" t="s">
        <v>831</v>
      </c>
      <c r="AO48" s="50" t="s">
        <v>832</v>
      </c>
      <c r="AP48" s="50" t="s">
        <v>833</v>
      </c>
    </row>
    <row r="49" spans="1:42">
      <c r="A49" s="50" t="s">
        <v>166</v>
      </c>
      <c r="B49" s="50" t="s">
        <v>834</v>
      </c>
      <c r="C49" s="50" t="s">
        <v>43</v>
      </c>
      <c r="E49" s="50" t="s">
        <v>609</v>
      </c>
      <c r="K49" s="50" t="s">
        <v>835</v>
      </c>
      <c r="L49" s="50" t="s">
        <v>836</v>
      </c>
      <c r="M49" s="50" t="s">
        <v>837</v>
      </c>
      <c r="N49" s="50" t="s">
        <v>838</v>
      </c>
      <c r="O49" s="50" t="s">
        <v>839</v>
      </c>
      <c r="P49" s="50" t="s">
        <v>840</v>
      </c>
      <c r="R49" s="50" t="s">
        <v>841</v>
      </c>
      <c r="S49" s="50" t="s">
        <v>842</v>
      </c>
      <c r="T49" s="50" t="s">
        <v>843</v>
      </c>
      <c r="U49" s="50" t="s">
        <v>844</v>
      </c>
      <c r="V49" s="50" t="s">
        <v>845</v>
      </c>
      <c r="W49" s="50" t="s">
        <v>846</v>
      </c>
      <c r="X49" s="50" t="s">
        <v>847</v>
      </c>
      <c r="Y49" s="50" t="s">
        <v>848</v>
      </c>
      <c r="Z49" s="50" t="s">
        <v>849</v>
      </c>
      <c r="AA49" s="50" t="s">
        <v>850</v>
      </c>
      <c r="AB49" s="50" t="s">
        <v>851</v>
      </c>
      <c r="AC49" s="50" t="s">
        <v>852</v>
      </c>
      <c r="AD49" s="50" t="s">
        <v>853</v>
      </c>
      <c r="AE49" s="50" t="s">
        <v>854</v>
      </c>
      <c r="AF49" s="50" t="s">
        <v>853</v>
      </c>
      <c r="AG49" s="50" t="s">
        <v>72</v>
      </c>
      <c r="AH49" s="50" t="s">
        <v>855</v>
      </c>
      <c r="AI49" s="50" t="s">
        <v>73</v>
      </c>
      <c r="AJ49" s="50" t="s">
        <v>74</v>
      </c>
      <c r="AK49" s="50" t="s">
        <v>856</v>
      </c>
      <c r="AL49" s="50" t="s">
        <v>857</v>
      </c>
      <c r="AM49" s="50" t="s">
        <v>858</v>
      </c>
      <c r="AN49" s="50" t="s">
        <v>859</v>
      </c>
      <c r="AO49" s="50" t="s">
        <v>860</v>
      </c>
      <c r="AP49" s="50" t="s">
        <v>861</v>
      </c>
    </row>
    <row r="50" spans="1:42">
      <c r="A50" s="50" t="s">
        <v>166</v>
      </c>
      <c r="B50" s="50" t="s">
        <v>862</v>
      </c>
      <c r="C50" s="50" t="s">
        <v>43</v>
      </c>
      <c r="E50" s="50" t="s">
        <v>778</v>
      </c>
      <c r="K50" s="50" t="s">
        <v>863</v>
      </c>
      <c r="L50" s="50" t="s">
        <v>864</v>
      </c>
      <c r="M50" s="50" t="s">
        <v>865</v>
      </c>
      <c r="N50" s="50" t="s">
        <v>866</v>
      </c>
      <c r="O50" s="50" t="s">
        <v>867</v>
      </c>
      <c r="P50" s="50" t="s">
        <v>868</v>
      </c>
      <c r="R50" s="50" t="s">
        <v>869</v>
      </c>
      <c r="S50" s="50" t="s">
        <v>870</v>
      </c>
      <c r="T50" s="50" t="s">
        <v>871</v>
      </c>
      <c r="U50" s="50" t="s">
        <v>872</v>
      </c>
      <c r="V50" s="50" t="s">
        <v>873</v>
      </c>
      <c r="W50" s="50" t="s">
        <v>874</v>
      </c>
      <c r="X50" s="50" t="s">
        <v>875</v>
      </c>
      <c r="Y50" s="50" t="s">
        <v>876</v>
      </c>
      <c r="Z50" s="50" t="s">
        <v>877</v>
      </c>
      <c r="AA50" s="50" t="s">
        <v>878</v>
      </c>
      <c r="AB50" s="50" t="s">
        <v>879</v>
      </c>
      <c r="AC50" s="50" t="s">
        <v>880</v>
      </c>
      <c r="AD50" s="50" t="s">
        <v>881</v>
      </c>
      <c r="AE50" s="50" t="s">
        <v>882</v>
      </c>
      <c r="AF50" s="50" t="s">
        <v>881</v>
      </c>
      <c r="AG50" s="50" t="s">
        <v>72</v>
      </c>
      <c r="AH50" s="50" t="s">
        <v>883</v>
      </c>
      <c r="AI50" s="50" t="s">
        <v>73</v>
      </c>
      <c r="AJ50" s="50" t="s">
        <v>74</v>
      </c>
      <c r="AK50" s="50" t="s">
        <v>884</v>
      </c>
      <c r="AL50" s="50" t="s">
        <v>885</v>
      </c>
      <c r="AM50" s="50" t="s">
        <v>886</v>
      </c>
      <c r="AN50" s="50" t="s">
        <v>887</v>
      </c>
      <c r="AO50" s="50" t="s">
        <v>888</v>
      </c>
      <c r="AP50" s="50" t="s">
        <v>889</v>
      </c>
    </row>
    <row r="51" spans="1:42">
      <c r="A51" s="50" t="s">
        <v>166</v>
      </c>
      <c r="B51" s="50" t="s">
        <v>890</v>
      </c>
      <c r="C51" s="50" t="s">
        <v>43</v>
      </c>
      <c r="E51" s="50" t="s">
        <v>778</v>
      </c>
      <c r="K51" s="50" t="s">
        <v>891</v>
      </c>
      <c r="L51" s="50" t="s">
        <v>892</v>
      </c>
      <c r="M51" s="50" t="s">
        <v>893</v>
      </c>
      <c r="N51" s="50" t="s">
        <v>894</v>
      </c>
      <c r="O51" s="50" t="s">
        <v>895</v>
      </c>
      <c r="P51" s="50" t="s">
        <v>896</v>
      </c>
      <c r="R51" s="50" t="s">
        <v>897</v>
      </c>
      <c r="S51" s="50" t="s">
        <v>898</v>
      </c>
      <c r="T51" s="50" t="s">
        <v>899</v>
      </c>
      <c r="U51" s="50" t="s">
        <v>900</v>
      </c>
      <c r="V51" s="50" t="s">
        <v>901</v>
      </c>
      <c r="W51" s="50" t="s">
        <v>902</v>
      </c>
      <c r="X51" s="50" t="s">
        <v>903</v>
      </c>
      <c r="Y51" s="50" t="s">
        <v>904</v>
      </c>
      <c r="Z51" s="50" t="s">
        <v>905</v>
      </c>
      <c r="AA51" s="50" t="s">
        <v>906</v>
      </c>
      <c r="AB51" s="50" t="s">
        <v>907</v>
      </c>
      <c r="AC51" s="50" t="s">
        <v>908</v>
      </c>
      <c r="AD51" s="50" t="s">
        <v>909</v>
      </c>
      <c r="AE51" s="50" t="s">
        <v>910</v>
      </c>
      <c r="AF51" s="50" t="s">
        <v>909</v>
      </c>
      <c r="AG51" s="50" t="s">
        <v>72</v>
      </c>
      <c r="AH51" s="50" t="s">
        <v>911</v>
      </c>
      <c r="AI51" s="50" t="s">
        <v>73</v>
      </c>
      <c r="AJ51" s="50" t="s">
        <v>74</v>
      </c>
      <c r="AK51" s="50" t="s">
        <v>912</v>
      </c>
      <c r="AL51" s="50" t="s">
        <v>913</v>
      </c>
      <c r="AM51" s="50" t="s">
        <v>914</v>
      </c>
      <c r="AN51" s="50" t="s">
        <v>915</v>
      </c>
      <c r="AO51" s="50" t="s">
        <v>916</v>
      </c>
      <c r="AP51" s="50" t="s">
        <v>917</v>
      </c>
    </row>
    <row r="52" spans="1:42">
      <c r="A52" s="50" t="s">
        <v>166</v>
      </c>
      <c r="B52" s="50" t="s">
        <v>918</v>
      </c>
      <c r="C52" s="50" t="s">
        <v>43</v>
      </c>
      <c r="E52" s="50" t="s">
        <v>778</v>
      </c>
      <c r="K52" s="50" t="s">
        <v>919</v>
      </c>
      <c r="L52" s="50" t="s">
        <v>920</v>
      </c>
      <c r="M52" s="50" t="s">
        <v>921</v>
      </c>
      <c r="N52" s="50" t="s">
        <v>922</v>
      </c>
      <c r="O52" s="50" t="s">
        <v>923</v>
      </c>
      <c r="P52" s="50" t="s">
        <v>924</v>
      </c>
      <c r="R52" s="50" t="s">
        <v>925</v>
      </c>
      <c r="S52" s="50" t="s">
        <v>926</v>
      </c>
      <c r="T52" s="50" t="s">
        <v>927</v>
      </c>
      <c r="U52" s="50" t="s">
        <v>928</v>
      </c>
      <c r="V52" s="50" t="s">
        <v>929</v>
      </c>
      <c r="W52" s="50" t="s">
        <v>930</v>
      </c>
      <c r="X52" s="50" t="s">
        <v>931</v>
      </c>
      <c r="Y52" s="50" t="s">
        <v>932</v>
      </c>
      <c r="Z52" s="50" t="s">
        <v>933</v>
      </c>
      <c r="AA52" s="50" t="s">
        <v>934</v>
      </c>
      <c r="AB52" s="50" t="s">
        <v>935</v>
      </c>
      <c r="AC52" s="50" t="s">
        <v>936</v>
      </c>
      <c r="AD52" s="50" t="s">
        <v>937</v>
      </c>
      <c r="AE52" s="50" t="s">
        <v>938</v>
      </c>
      <c r="AF52" s="50" t="s">
        <v>937</v>
      </c>
      <c r="AG52" s="50" t="s">
        <v>72</v>
      </c>
      <c r="AH52" s="50" t="s">
        <v>939</v>
      </c>
      <c r="AI52" s="50" t="s">
        <v>73</v>
      </c>
      <c r="AJ52" s="50" t="s">
        <v>74</v>
      </c>
      <c r="AK52" s="50" t="s">
        <v>940</v>
      </c>
      <c r="AL52" s="50" t="s">
        <v>941</v>
      </c>
      <c r="AM52" s="50" t="s">
        <v>942</v>
      </c>
      <c r="AN52" s="50" t="s">
        <v>943</v>
      </c>
      <c r="AO52" s="50" t="s">
        <v>944</v>
      </c>
      <c r="AP52" s="50" t="s">
        <v>945</v>
      </c>
    </row>
    <row r="53" spans="1:42">
      <c r="A53" s="50" t="s">
        <v>166</v>
      </c>
      <c r="B53" s="50" t="s">
        <v>946</v>
      </c>
      <c r="C53" s="50" t="s">
        <v>43</v>
      </c>
      <c r="E53" s="50" t="s">
        <v>778</v>
      </c>
      <c r="K53" s="50" t="s">
        <v>947</v>
      </c>
      <c r="L53" s="50" t="s">
        <v>948</v>
      </c>
      <c r="M53" s="50" t="s">
        <v>949</v>
      </c>
      <c r="N53" s="50" t="s">
        <v>950</v>
      </c>
      <c r="O53" s="50" t="s">
        <v>951</v>
      </c>
      <c r="P53" s="50" t="s">
        <v>952</v>
      </c>
      <c r="R53" s="50" t="s">
        <v>953</v>
      </c>
      <c r="S53" s="50" t="s">
        <v>954</v>
      </c>
      <c r="T53" s="50" t="s">
        <v>955</v>
      </c>
      <c r="U53" s="50" t="s">
        <v>956</v>
      </c>
      <c r="V53" s="50" t="s">
        <v>957</v>
      </c>
      <c r="W53" s="50" t="s">
        <v>958</v>
      </c>
      <c r="X53" s="50" t="s">
        <v>959</v>
      </c>
      <c r="Y53" s="50" t="s">
        <v>960</v>
      </c>
      <c r="Z53" s="50" t="s">
        <v>961</v>
      </c>
      <c r="AA53" s="50" t="s">
        <v>962</v>
      </c>
      <c r="AB53" s="50" t="s">
        <v>963</v>
      </c>
      <c r="AC53" s="50" t="s">
        <v>964</v>
      </c>
      <c r="AD53" s="50" t="s">
        <v>965</v>
      </c>
      <c r="AE53" s="50" t="s">
        <v>966</v>
      </c>
      <c r="AF53" s="50" t="s">
        <v>965</v>
      </c>
      <c r="AG53" s="50" t="s">
        <v>72</v>
      </c>
      <c r="AH53" s="50" t="s">
        <v>967</v>
      </c>
      <c r="AI53" s="50" t="s">
        <v>73</v>
      </c>
      <c r="AJ53" s="50" t="s">
        <v>74</v>
      </c>
      <c r="AK53" s="50" t="s">
        <v>968</v>
      </c>
      <c r="AL53" s="50" t="s">
        <v>969</v>
      </c>
      <c r="AM53" s="50" t="s">
        <v>970</v>
      </c>
      <c r="AN53" s="50" t="s">
        <v>971</v>
      </c>
      <c r="AO53" s="50" t="s">
        <v>972</v>
      </c>
      <c r="AP53" s="50" t="s">
        <v>973</v>
      </c>
    </row>
    <row r="54" spans="1:42">
      <c r="A54" s="50" t="s">
        <v>166</v>
      </c>
      <c r="B54" s="50" t="s">
        <v>974</v>
      </c>
      <c r="C54" s="50" t="s">
        <v>43</v>
      </c>
      <c r="E54" s="50" t="s">
        <v>778</v>
      </c>
      <c r="K54" s="50" t="s">
        <v>975</v>
      </c>
      <c r="L54" s="50" t="s">
        <v>976</v>
      </c>
      <c r="M54" s="50" t="s">
        <v>977</v>
      </c>
      <c r="N54" s="50" t="s">
        <v>978</v>
      </c>
      <c r="O54" s="50" t="s">
        <v>979</v>
      </c>
      <c r="P54" s="50" t="s">
        <v>980</v>
      </c>
      <c r="R54" s="50" t="s">
        <v>981</v>
      </c>
      <c r="S54" s="50" t="s">
        <v>982</v>
      </c>
      <c r="T54" s="50" t="s">
        <v>983</v>
      </c>
      <c r="U54" s="50" t="s">
        <v>984</v>
      </c>
      <c r="V54" s="50" t="s">
        <v>985</v>
      </c>
      <c r="W54" s="50" t="s">
        <v>986</v>
      </c>
      <c r="X54" s="50" t="s">
        <v>987</v>
      </c>
      <c r="Y54" s="50" t="s">
        <v>988</v>
      </c>
      <c r="Z54" s="50" t="s">
        <v>989</v>
      </c>
      <c r="AA54" s="50" t="s">
        <v>990</v>
      </c>
      <c r="AB54" s="50" t="s">
        <v>991</v>
      </c>
      <c r="AC54" s="50" t="s">
        <v>992</v>
      </c>
      <c r="AD54" s="50" t="s">
        <v>993</v>
      </c>
      <c r="AE54" s="50" t="s">
        <v>994</v>
      </c>
      <c r="AF54" s="50" t="s">
        <v>993</v>
      </c>
      <c r="AG54" s="50" t="s">
        <v>72</v>
      </c>
      <c r="AH54" s="50" t="s">
        <v>995</v>
      </c>
      <c r="AI54" s="50" t="s">
        <v>73</v>
      </c>
      <c r="AJ54" s="50" t="s">
        <v>74</v>
      </c>
      <c r="AK54" s="50" t="s">
        <v>996</v>
      </c>
      <c r="AL54" s="50" t="s">
        <v>997</v>
      </c>
      <c r="AM54" s="50" t="s">
        <v>998</v>
      </c>
      <c r="AN54" s="50" t="s">
        <v>999</v>
      </c>
      <c r="AO54" s="50" t="s">
        <v>1000</v>
      </c>
      <c r="AP54" s="50" t="s">
        <v>1001</v>
      </c>
    </row>
    <row r="55" spans="1:42">
      <c r="A55" s="50" t="s">
        <v>166</v>
      </c>
      <c r="B55" s="50" t="s">
        <v>1002</v>
      </c>
      <c r="C55" s="50" t="s">
        <v>43</v>
      </c>
      <c r="E55" s="50" t="s">
        <v>778</v>
      </c>
      <c r="K55" s="50" t="s">
        <v>1003</v>
      </c>
      <c r="L55" s="50" t="s">
        <v>1004</v>
      </c>
      <c r="M55" s="50" t="s">
        <v>1005</v>
      </c>
      <c r="N55" s="50" t="s">
        <v>1006</v>
      </c>
      <c r="O55" s="50" t="s">
        <v>1007</v>
      </c>
      <c r="P55" s="50" t="s">
        <v>1008</v>
      </c>
      <c r="R55" s="50" t="s">
        <v>1009</v>
      </c>
      <c r="S55" s="50" t="s">
        <v>1010</v>
      </c>
      <c r="T55" s="50" t="s">
        <v>1011</v>
      </c>
      <c r="U55" s="50" t="s">
        <v>1012</v>
      </c>
      <c r="V55" s="50" t="s">
        <v>1013</v>
      </c>
      <c r="W55" s="50" t="s">
        <v>1014</v>
      </c>
      <c r="X55" s="50" t="s">
        <v>1015</v>
      </c>
      <c r="Y55" s="50" t="s">
        <v>1016</v>
      </c>
      <c r="Z55" s="50" t="s">
        <v>1017</v>
      </c>
      <c r="AA55" s="50" t="s">
        <v>1018</v>
      </c>
      <c r="AB55" s="50" t="s">
        <v>1019</v>
      </c>
      <c r="AC55" s="50" t="s">
        <v>1020</v>
      </c>
      <c r="AD55" s="50" t="s">
        <v>1021</v>
      </c>
      <c r="AE55" s="50" t="s">
        <v>1022</v>
      </c>
      <c r="AF55" s="50" t="s">
        <v>1021</v>
      </c>
      <c r="AG55" s="50" t="s">
        <v>72</v>
      </c>
      <c r="AH55" s="50" t="s">
        <v>1023</v>
      </c>
      <c r="AI55" s="50" t="s">
        <v>73</v>
      </c>
      <c r="AJ55" s="50" t="s">
        <v>74</v>
      </c>
      <c r="AK55" s="50" t="s">
        <v>1024</v>
      </c>
      <c r="AL55" s="50" t="s">
        <v>1025</v>
      </c>
      <c r="AM55" s="50" t="s">
        <v>1026</v>
      </c>
      <c r="AN55" s="50" t="s">
        <v>1027</v>
      </c>
      <c r="AO55" s="50" t="s">
        <v>1028</v>
      </c>
      <c r="AP55" s="50" t="s">
        <v>1029</v>
      </c>
    </row>
    <row r="56" spans="1:42">
      <c r="A56" s="50" t="s">
        <v>166</v>
      </c>
      <c r="B56" s="50" t="s">
        <v>1030</v>
      </c>
      <c r="C56" s="50" t="s">
        <v>43</v>
      </c>
      <c r="E56" s="50" t="s">
        <v>778</v>
      </c>
      <c r="K56" s="50" t="s">
        <v>1031</v>
      </c>
      <c r="L56" s="50" t="s">
        <v>1032</v>
      </c>
      <c r="M56" s="50" t="s">
        <v>1033</v>
      </c>
      <c r="N56" s="50" t="s">
        <v>1034</v>
      </c>
      <c r="O56" s="50" t="s">
        <v>1035</v>
      </c>
      <c r="P56" s="50" t="s">
        <v>1036</v>
      </c>
      <c r="R56" s="50" t="s">
        <v>1037</v>
      </c>
      <c r="S56" s="50" t="s">
        <v>1038</v>
      </c>
      <c r="T56" s="50" t="s">
        <v>1039</v>
      </c>
      <c r="U56" s="50" t="s">
        <v>1040</v>
      </c>
      <c r="V56" s="50" t="s">
        <v>1041</v>
      </c>
      <c r="W56" s="50" t="s">
        <v>1042</v>
      </c>
      <c r="X56" s="50" t="s">
        <v>1043</v>
      </c>
      <c r="Y56" s="50" t="s">
        <v>1044</v>
      </c>
      <c r="Z56" s="50" t="s">
        <v>1045</v>
      </c>
      <c r="AA56" s="50" t="s">
        <v>1046</v>
      </c>
      <c r="AB56" s="50" t="s">
        <v>1047</v>
      </c>
      <c r="AC56" s="50" t="s">
        <v>1048</v>
      </c>
      <c r="AD56" s="50" t="s">
        <v>1049</v>
      </c>
      <c r="AE56" s="50" t="s">
        <v>1050</v>
      </c>
      <c r="AF56" s="50" t="s">
        <v>1049</v>
      </c>
      <c r="AG56" s="50" t="s">
        <v>72</v>
      </c>
      <c r="AH56" s="50" t="s">
        <v>1051</v>
      </c>
      <c r="AI56" s="50" t="s">
        <v>73</v>
      </c>
      <c r="AJ56" s="50" t="s">
        <v>74</v>
      </c>
      <c r="AK56" s="50" t="s">
        <v>1052</v>
      </c>
      <c r="AL56" s="50" t="s">
        <v>1053</v>
      </c>
      <c r="AM56" s="50" t="s">
        <v>1054</v>
      </c>
      <c r="AN56" s="50" t="s">
        <v>1055</v>
      </c>
      <c r="AO56" s="50" t="s">
        <v>1056</v>
      </c>
      <c r="AP56" s="50" t="s">
        <v>1057</v>
      </c>
    </row>
    <row r="57" spans="1:42">
      <c r="A57" s="50" t="s">
        <v>166</v>
      </c>
      <c r="B57" s="50" t="s">
        <v>1058</v>
      </c>
      <c r="C57" s="50" t="s">
        <v>43</v>
      </c>
      <c r="E57" s="50" t="s">
        <v>1059</v>
      </c>
      <c r="K57" s="50" t="s">
        <v>1060</v>
      </c>
      <c r="L57" s="50" t="s">
        <v>1061</v>
      </c>
      <c r="M57" s="50" t="s">
        <v>1062</v>
      </c>
      <c r="N57" s="50" t="s">
        <v>1063</v>
      </c>
      <c r="O57" s="50" t="s">
        <v>1064</v>
      </c>
      <c r="P57" s="50" t="s">
        <v>1065</v>
      </c>
      <c r="R57" s="50" t="s">
        <v>1066</v>
      </c>
      <c r="S57" s="50" t="s">
        <v>1067</v>
      </c>
      <c r="T57" s="50" t="s">
        <v>1068</v>
      </c>
      <c r="U57" s="50" t="s">
        <v>1069</v>
      </c>
      <c r="V57" s="50" t="s">
        <v>1070</v>
      </c>
      <c r="W57" s="50" t="s">
        <v>1071</v>
      </c>
      <c r="X57" s="50" t="s">
        <v>1072</v>
      </c>
      <c r="Y57" s="50" t="s">
        <v>1073</v>
      </c>
      <c r="Z57" s="50" t="s">
        <v>1074</v>
      </c>
      <c r="AA57" s="50" t="s">
        <v>1075</v>
      </c>
      <c r="AB57" s="50" t="s">
        <v>1076</v>
      </c>
      <c r="AC57" s="50" t="s">
        <v>1077</v>
      </c>
      <c r="AD57" s="50" t="s">
        <v>1078</v>
      </c>
      <c r="AE57" s="50" t="s">
        <v>1079</v>
      </c>
      <c r="AF57" s="50" t="s">
        <v>1078</v>
      </c>
      <c r="AG57" s="50" t="s">
        <v>72</v>
      </c>
      <c r="AH57" s="50" t="s">
        <v>1080</v>
      </c>
      <c r="AI57" s="50" t="s">
        <v>73</v>
      </c>
      <c r="AJ57" s="50" t="s">
        <v>74</v>
      </c>
      <c r="AK57" s="50" t="s">
        <v>1081</v>
      </c>
      <c r="AL57" s="50" t="s">
        <v>1082</v>
      </c>
      <c r="AM57" s="50" t="s">
        <v>1083</v>
      </c>
      <c r="AN57" s="50" t="s">
        <v>1084</v>
      </c>
      <c r="AO57" s="50" t="s">
        <v>1085</v>
      </c>
      <c r="AP57" s="50" t="s">
        <v>1086</v>
      </c>
    </row>
    <row r="58" spans="1:42">
      <c r="A58" s="50" t="s">
        <v>166</v>
      </c>
      <c r="B58" s="50" t="s">
        <v>1087</v>
      </c>
      <c r="C58" s="50" t="s">
        <v>43</v>
      </c>
      <c r="E58" s="50" t="s">
        <v>1088</v>
      </c>
      <c r="K58" s="50" t="s">
        <v>1089</v>
      </c>
      <c r="L58" s="50" t="s">
        <v>1090</v>
      </c>
      <c r="M58" s="50" t="s">
        <v>1091</v>
      </c>
      <c r="N58" s="50" t="s">
        <v>1092</v>
      </c>
      <c r="O58" s="50" t="s">
        <v>1093</v>
      </c>
      <c r="P58" s="50" t="s">
        <v>1094</v>
      </c>
      <c r="R58" s="50" t="s">
        <v>1095</v>
      </c>
      <c r="S58" s="50" t="s">
        <v>1096</v>
      </c>
      <c r="T58" s="50" t="s">
        <v>1097</v>
      </c>
      <c r="U58" s="50" t="s">
        <v>1098</v>
      </c>
      <c r="V58" s="50" t="s">
        <v>1099</v>
      </c>
      <c r="W58" s="50" t="s">
        <v>1100</v>
      </c>
      <c r="X58" s="50" t="s">
        <v>1101</v>
      </c>
      <c r="Y58" s="50" t="s">
        <v>1102</v>
      </c>
      <c r="Z58" s="50" t="s">
        <v>1103</v>
      </c>
      <c r="AA58" s="50" t="s">
        <v>1104</v>
      </c>
      <c r="AB58" s="50" t="s">
        <v>1105</v>
      </c>
      <c r="AC58" s="50" t="s">
        <v>1106</v>
      </c>
      <c r="AD58" s="50" t="s">
        <v>1107</v>
      </c>
      <c r="AE58" s="50" t="s">
        <v>1108</v>
      </c>
      <c r="AF58" s="50" t="s">
        <v>1107</v>
      </c>
      <c r="AG58" s="50" t="s">
        <v>72</v>
      </c>
      <c r="AH58" s="50" t="s">
        <v>1109</v>
      </c>
      <c r="AI58" s="50" t="s">
        <v>73</v>
      </c>
      <c r="AJ58" s="50" t="s">
        <v>74</v>
      </c>
      <c r="AK58" s="50" t="s">
        <v>1110</v>
      </c>
      <c r="AL58" s="50" t="s">
        <v>1111</v>
      </c>
      <c r="AM58" s="50" t="s">
        <v>1112</v>
      </c>
      <c r="AN58" s="50" t="s">
        <v>1113</v>
      </c>
      <c r="AO58" s="50" t="s">
        <v>1114</v>
      </c>
      <c r="AP58" s="50" t="s">
        <v>1115</v>
      </c>
    </row>
    <row r="59" spans="1:42">
      <c r="A59" s="50" t="s">
        <v>166</v>
      </c>
      <c r="B59" s="50" t="s">
        <v>1116</v>
      </c>
      <c r="C59" s="50" t="s">
        <v>43</v>
      </c>
      <c r="E59" s="50" t="s">
        <v>1117</v>
      </c>
      <c r="K59" s="50" t="s">
        <v>1118</v>
      </c>
      <c r="L59" s="50" t="s">
        <v>1119</v>
      </c>
      <c r="M59" s="50" t="s">
        <v>1120</v>
      </c>
      <c r="N59" s="50" t="s">
        <v>1121</v>
      </c>
      <c r="O59" s="50" t="s">
        <v>1122</v>
      </c>
      <c r="P59" s="50" t="s">
        <v>1123</v>
      </c>
      <c r="R59" s="50" t="s">
        <v>1124</v>
      </c>
      <c r="S59" s="50" t="s">
        <v>1125</v>
      </c>
      <c r="T59" s="50" t="s">
        <v>1126</v>
      </c>
      <c r="U59" s="50" t="s">
        <v>1127</v>
      </c>
      <c r="V59" s="50" t="s">
        <v>1128</v>
      </c>
      <c r="W59" s="50" t="s">
        <v>1129</v>
      </c>
      <c r="X59" s="50" t="s">
        <v>1130</v>
      </c>
      <c r="Y59" s="50" t="s">
        <v>1131</v>
      </c>
      <c r="Z59" s="50" t="s">
        <v>1132</v>
      </c>
      <c r="AA59" s="50" t="s">
        <v>1133</v>
      </c>
      <c r="AB59" s="50" t="s">
        <v>1134</v>
      </c>
      <c r="AC59" s="50" t="s">
        <v>1135</v>
      </c>
      <c r="AD59" s="50" t="s">
        <v>1136</v>
      </c>
      <c r="AE59" s="50" t="s">
        <v>1137</v>
      </c>
      <c r="AF59" s="50" t="s">
        <v>1136</v>
      </c>
      <c r="AG59" s="50" t="s">
        <v>72</v>
      </c>
      <c r="AH59" s="50" t="s">
        <v>1138</v>
      </c>
      <c r="AI59" s="50" t="s">
        <v>73</v>
      </c>
      <c r="AJ59" s="50" t="s">
        <v>74</v>
      </c>
      <c r="AK59" s="50" t="s">
        <v>1139</v>
      </c>
      <c r="AL59" s="50" t="s">
        <v>1140</v>
      </c>
      <c r="AM59" s="50" t="s">
        <v>1141</v>
      </c>
      <c r="AN59" s="50" t="s">
        <v>1142</v>
      </c>
      <c r="AO59" s="50" t="s">
        <v>1143</v>
      </c>
      <c r="AP59" s="50" t="s">
        <v>1144</v>
      </c>
    </row>
    <row r="60" spans="1:42">
      <c r="A60" s="50" t="s">
        <v>166</v>
      </c>
      <c r="B60" s="50" t="s">
        <v>1145</v>
      </c>
      <c r="C60" s="50" t="s">
        <v>43</v>
      </c>
      <c r="E60" s="50" t="s">
        <v>1146</v>
      </c>
      <c r="K60" s="50" t="s">
        <v>1147</v>
      </c>
      <c r="L60" s="50" t="s">
        <v>1148</v>
      </c>
      <c r="M60" s="50" t="s">
        <v>1149</v>
      </c>
      <c r="N60" s="50" t="s">
        <v>1150</v>
      </c>
      <c r="O60" s="50" t="s">
        <v>1151</v>
      </c>
      <c r="P60" s="50" t="s">
        <v>1152</v>
      </c>
      <c r="R60" s="50" t="s">
        <v>1153</v>
      </c>
      <c r="S60" s="50" t="s">
        <v>1154</v>
      </c>
      <c r="T60" s="50" t="s">
        <v>1155</v>
      </c>
      <c r="U60" s="50" t="s">
        <v>1156</v>
      </c>
      <c r="V60" s="50" t="s">
        <v>1157</v>
      </c>
      <c r="W60" s="50" t="s">
        <v>1158</v>
      </c>
      <c r="X60" s="50" t="s">
        <v>1159</v>
      </c>
      <c r="Y60" s="50" t="s">
        <v>1160</v>
      </c>
      <c r="Z60" s="50" t="s">
        <v>1161</v>
      </c>
      <c r="AA60" s="50" t="s">
        <v>1162</v>
      </c>
      <c r="AB60" s="50" t="s">
        <v>1163</v>
      </c>
      <c r="AC60" s="50" t="s">
        <v>1164</v>
      </c>
      <c r="AD60" s="50" t="s">
        <v>1165</v>
      </c>
      <c r="AE60" s="50" t="s">
        <v>1166</v>
      </c>
      <c r="AF60" s="50" t="s">
        <v>1165</v>
      </c>
      <c r="AG60" s="50" t="s">
        <v>72</v>
      </c>
      <c r="AH60" s="50" t="s">
        <v>1167</v>
      </c>
      <c r="AI60" s="50" t="s">
        <v>73</v>
      </c>
      <c r="AJ60" s="50" t="s">
        <v>74</v>
      </c>
      <c r="AK60" s="50" t="s">
        <v>1168</v>
      </c>
      <c r="AL60" s="50" t="s">
        <v>1169</v>
      </c>
      <c r="AM60" s="50" t="s">
        <v>1170</v>
      </c>
      <c r="AN60" s="50" t="s">
        <v>1171</v>
      </c>
      <c r="AO60" s="50" t="s">
        <v>1172</v>
      </c>
      <c r="AP60" s="50" t="s">
        <v>1173</v>
      </c>
    </row>
    <row r="61" spans="1:42">
      <c r="A61" s="50" t="s">
        <v>166</v>
      </c>
      <c r="B61" s="50" t="s">
        <v>1174</v>
      </c>
      <c r="C61" s="50" t="s">
        <v>43</v>
      </c>
      <c r="E61" s="50" t="s">
        <v>1175</v>
      </c>
      <c r="K61" s="50" t="s">
        <v>1176</v>
      </c>
      <c r="L61" s="50" t="s">
        <v>1177</v>
      </c>
      <c r="M61" s="50" t="s">
        <v>1178</v>
      </c>
      <c r="N61" s="50" t="s">
        <v>1179</v>
      </c>
      <c r="O61" s="50" t="s">
        <v>1180</v>
      </c>
      <c r="P61" s="50" t="s">
        <v>1181</v>
      </c>
      <c r="R61" s="50" t="s">
        <v>1182</v>
      </c>
      <c r="S61" s="50" t="s">
        <v>1183</v>
      </c>
      <c r="T61" s="50" t="s">
        <v>1184</v>
      </c>
      <c r="U61" s="50" t="s">
        <v>1185</v>
      </c>
      <c r="V61" s="50" t="s">
        <v>1186</v>
      </c>
      <c r="W61" s="50" t="s">
        <v>1187</v>
      </c>
      <c r="X61" s="50" t="s">
        <v>1188</v>
      </c>
      <c r="Y61" s="50" t="s">
        <v>1189</v>
      </c>
      <c r="Z61" s="50" t="s">
        <v>1190</v>
      </c>
      <c r="AA61" s="50" t="s">
        <v>1191</v>
      </c>
      <c r="AB61" s="50" t="s">
        <v>1192</v>
      </c>
      <c r="AC61" s="50" t="s">
        <v>1193</v>
      </c>
      <c r="AD61" s="50" t="s">
        <v>1194</v>
      </c>
      <c r="AE61" s="50" t="s">
        <v>1195</v>
      </c>
      <c r="AF61" s="50" t="s">
        <v>1194</v>
      </c>
      <c r="AG61" s="50" t="s">
        <v>72</v>
      </c>
      <c r="AH61" s="50" t="s">
        <v>1196</v>
      </c>
      <c r="AI61" s="50" t="s">
        <v>73</v>
      </c>
      <c r="AJ61" s="50" t="s">
        <v>74</v>
      </c>
      <c r="AK61" s="50" t="s">
        <v>1197</v>
      </c>
      <c r="AL61" s="50" t="s">
        <v>1198</v>
      </c>
      <c r="AM61" s="50" t="s">
        <v>1199</v>
      </c>
      <c r="AN61" s="50" t="s">
        <v>1200</v>
      </c>
      <c r="AO61" s="50" t="s">
        <v>1201</v>
      </c>
      <c r="AP61" s="50" t="s">
        <v>1202</v>
      </c>
    </row>
    <row r="62" spans="1:42">
      <c r="A62" s="50" t="s">
        <v>166</v>
      </c>
      <c r="B62" s="50" t="s">
        <v>1203</v>
      </c>
      <c r="C62" s="50" t="s">
        <v>43</v>
      </c>
      <c r="E62" s="50" t="s">
        <v>1204</v>
      </c>
      <c r="K62" s="50" t="s">
        <v>1205</v>
      </c>
      <c r="L62" s="50" t="s">
        <v>1206</v>
      </c>
      <c r="M62" s="50" t="s">
        <v>1207</v>
      </c>
      <c r="N62" s="50" t="s">
        <v>1208</v>
      </c>
      <c r="O62" s="50" t="s">
        <v>1209</v>
      </c>
      <c r="P62" s="50" t="s">
        <v>1210</v>
      </c>
      <c r="R62" s="50" t="s">
        <v>1211</v>
      </c>
      <c r="S62" s="50" t="s">
        <v>1212</v>
      </c>
      <c r="T62" s="50" t="s">
        <v>1213</v>
      </c>
      <c r="U62" s="50" t="s">
        <v>1214</v>
      </c>
      <c r="V62" s="50" t="s">
        <v>1215</v>
      </c>
      <c r="W62" s="50" t="s">
        <v>1216</v>
      </c>
      <c r="X62" s="50" t="s">
        <v>1217</v>
      </c>
      <c r="Y62" s="50" t="s">
        <v>1218</v>
      </c>
      <c r="Z62" s="50" t="s">
        <v>1219</v>
      </c>
      <c r="AA62" s="50" t="s">
        <v>1220</v>
      </c>
      <c r="AB62" s="50" t="s">
        <v>1221</v>
      </c>
      <c r="AC62" s="50" t="s">
        <v>1222</v>
      </c>
      <c r="AD62" s="50" t="s">
        <v>1223</v>
      </c>
      <c r="AE62" s="50" t="s">
        <v>1224</v>
      </c>
      <c r="AF62" s="50" t="s">
        <v>1223</v>
      </c>
      <c r="AG62" s="50" t="s">
        <v>72</v>
      </c>
      <c r="AH62" s="50" t="s">
        <v>1225</v>
      </c>
      <c r="AI62" s="50" t="s">
        <v>73</v>
      </c>
      <c r="AJ62" s="50" t="s">
        <v>74</v>
      </c>
      <c r="AK62" s="50" t="s">
        <v>1226</v>
      </c>
      <c r="AL62" s="50" t="s">
        <v>1227</v>
      </c>
      <c r="AM62" s="50" t="s">
        <v>1228</v>
      </c>
      <c r="AN62" s="50" t="s">
        <v>1229</v>
      </c>
      <c r="AO62" s="50" t="s">
        <v>1230</v>
      </c>
      <c r="AP62" s="50" t="s">
        <v>1231</v>
      </c>
    </row>
    <row r="63" spans="1:42">
      <c r="A63" s="50" t="s">
        <v>166</v>
      </c>
      <c r="B63" s="50" t="s">
        <v>1232</v>
      </c>
      <c r="C63" s="50" t="s">
        <v>43</v>
      </c>
      <c r="E63" s="50" t="s">
        <v>1233</v>
      </c>
      <c r="K63" s="50" t="s">
        <v>1234</v>
      </c>
      <c r="L63" s="50" t="s">
        <v>1235</v>
      </c>
      <c r="M63" s="50" t="s">
        <v>1236</v>
      </c>
      <c r="N63" s="50" t="s">
        <v>1237</v>
      </c>
      <c r="O63" s="50" t="s">
        <v>1238</v>
      </c>
      <c r="P63" s="50" t="s">
        <v>1239</v>
      </c>
      <c r="R63" s="50" t="s">
        <v>1240</v>
      </c>
      <c r="S63" s="50" t="s">
        <v>1241</v>
      </c>
      <c r="T63" s="50" t="s">
        <v>1242</v>
      </c>
      <c r="U63" s="50" t="s">
        <v>1243</v>
      </c>
      <c r="V63" s="50" t="s">
        <v>1244</v>
      </c>
      <c r="W63" s="50" t="s">
        <v>1245</v>
      </c>
      <c r="X63" s="50" t="s">
        <v>1246</v>
      </c>
      <c r="Y63" s="50" t="s">
        <v>1247</v>
      </c>
      <c r="Z63" s="50" t="s">
        <v>1248</v>
      </c>
      <c r="AA63" s="50" t="s">
        <v>1249</v>
      </c>
      <c r="AB63" s="50" t="s">
        <v>1250</v>
      </c>
      <c r="AC63" s="50" t="s">
        <v>1251</v>
      </c>
      <c r="AD63" s="50" t="s">
        <v>1252</v>
      </c>
      <c r="AE63" s="50" t="s">
        <v>1253</v>
      </c>
      <c r="AF63" s="50" t="s">
        <v>1252</v>
      </c>
      <c r="AG63" s="50" t="s">
        <v>72</v>
      </c>
      <c r="AH63" s="50" t="s">
        <v>1254</v>
      </c>
      <c r="AI63" s="50" t="s">
        <v>73</v>
      </c>
      <c r="AJ63" s="50" t="s">
        <v>74</v>
      </c>
      <c r="AK63" s="50" t="s">
        <v>1255</v>
      </c>
      <c r="AL63" s="50" t="s">
        <v>1256</v>
      </c>
      <c r="AM63" s="50" t="s">
        <v>1257</v>
      </c>
      <c r="AN63" s="50" t="s">
        <v>1258</v>
      </c>
      <c r="AO63" s="50" t="s">
        <v>1259</v>
      </c>
      <c r="AP63" s="50" t="s">
        <v>1260</v>
      </c>
    </row>
    <row r="64" spans="1:42">
      <c r="A64" s="50" t="s">
        <v>166</v>
      </c>
      <c r="B64" s="50" t="s">
        <v>1261</v>
      </c>
      <c r="C64" s="50" t="s">
        <v>43</v>
      </c>
      <c r="E64" s="50" t="s">
        <v>1262</v>
      </c>
      <c r="K64" s="50" t="s">
        <v>1263</v>
      </c>
      <c r="L64" s="50" t="s">
        <v>1264</v>
      </c>
      <c r="M64" s="50" t="s">
        <v>1265</v>
      </c>
      <c r="N64" s="50" t="s">
        <v>1266</v>
      </c>
      <c r="O64" s="50" t="s">
        <v>1267</v>
      </c>
      <c r="P64" s="50" t="s">
        <v>1268</v>
      </c>
      <c r="R64" s="50" t="s">
        <v>1269</v>
      </c>
      <c r="S64" s="50" t="s">
        <v>1270</v>
      </c>
      <c r="T64" s="50" t="s">
        <v>1271</v>
      </c>
      <c r="U64" s="50" t="s">
        <v>1272</v>
      </c>
      <c r="V64" s="50" t="s">
        <v>1273</v>
      </c>
      <c r="W64" s="50" t="s">
        <v>1274</v>
      </c>
      <c r="X64" s="50" t="s">
        <v>1275</v>
      </c>
      <c r="Y64" s="50" t="s">
        <v>1276</v>
      </c>
      <c r="Z64" s="50" t="s">
        <v>1277</v>
      </c>
      <c r="AA64" s="50" t="s">
        <v>1278</v>
      </c>
      <c r="AB64" s="50" t="s">
        <v>1279</v>
      </c>
      <c r="AC64" s="50" t="s">
        <v>1280</v>
      </c>
      <c r="AD64" s="50" t="s">
        <v>1281</v>
      </c>
      <c r="AE64" s="50" t="s">
        <v>1282</v>
      </c>
      <c r="AF64" s="50" t="s">
        <v>1281</v>
      </c>
      <c r="AG64" s="50" t="s">
        <v>72</v>
      </c>
      <c r="AH64" s="50" t="s">
        <v>1283</v>
      </c>
      <c r="AI64" s="50" t="s">
        <v>73</v>
      </c>
      <c r="AJ64" s="50" t="s">
        <v>74</v>
      </c>
      <c r="AK64" s="50" t="s">
        <v>1284</v>
      </c>
      <c r="AL64" s="50" t="s">
        <v>1285</v>
      </c>
      <c r="AM64" s="50" t="s">
        <v>1286</v>
      </c>
      <c r="AN64" s="50" t="s">
        <v>1287</v>
      </c>
      <c r="AO64" s="50" t="s">
        <v>1288</v>
      </c>
      <c r="AP64" s="50" t="s">
        <v>1289</v>
      </c>
    </row>
    <row r="65" spans="1:42">
      <c r="A65" s="50" t="s">
        <v>166</v>
      </c>
      <c r="B65" s="50" t="s">
        <v>1290</v>
      </c>
      <c r="C65" s="50" t="s">
        <v>43</v>
      </c>
      <c r="E65" s="50" t="s">
        <v>1291</v>
      </c>
      <c r="K65" s="50" t="s">
        <v>1292</v>
      </c>
      <c r="L65" s="50" t="s">
        <v>1293</v>
      </c>
      <c r="M65" s="50" t="s">
        <v>1294</v>
      </c>
      <c r="N65" s="50" t="s">
        <v>1295</v>
      </c>
      <c r="O65" s="50" t="s">
        <v>1296</v>
      </c>
      <c r="P65" s="50" t="s">
        <v>1297</v>
      </c>
      <c r="R65" s="50" t="s">
        <v>1298</v>
      </c>
      <c r="S65" s="50" t="s">
        <v>1299</v>
      </c>
      <c r="T65" s="50" t="s">
        <v>1300</v>
      </c>
      <c r="U65" s="50" t="s">
        <v>1301</v>
      </c>
      <c r="V65" s="50" t="s">
        <v>1302</v>
      </c>
      <c r="W65" s="50" t="s">
        <v>1303</v>
      </c>
      <c r="X65" s="50" t="s">
        <v>1304</v>
      </c>
      <c r="Y65" s="50" t="s">
        <v>1305</v>
      </c>
      <c r="Z65" s="50" t="s">
        <v>1306</v>
      </c>
      <c r="AA65" s="50" t="s">
        <v>1307</v>
      </c>
      <c r="AB65" s="50" t="s">
        <v>1308</v>
      </c>
      <c r="AC65" s="50" t="s">
        <v>1309</v>
      </c>
      <c r="AD65" s="50" t="s">
        <v>1310</v>
      </c>
      <c r="AE65" s="50" t="s">
        <v>1311</v>
      </c>
      <c r="AF65" s="50" t="s">
        <v>1310</v>
      </c>
      <c r="AG65" s="50" t="s">
        <v>72</v>
      </c>
      <c r="AH65" s="50" t="s">
        <v>1312</v>
      </c>
      <c r="AI65" s="50" t="s">
        <v>73</v>
      </c>
      <c r="AJ65" s="50" t="s">
        <v>74</v>
      </c>
      <c r="AK65" s="50" t="s">
        <v>1313</v>
      </c>
      <c r="AL65" s="50" t="s">
        <v>1314</v>
      </c>
      <c r="AM65" s="50" t="s">
        <v>1315</v>
      </c>
      <c r="AN65" s="50" t="s">
        <v>1316</v>
      </c>
      <c r="AO65" s="50" t="s">
        <v>1317</v>
      </c>
      <c r="AP65" s="50" t="s">
        <v>1318</v>
      </c>
    </row>
    <row r="66" spans="1:42">
      <c r="B66" s="50" t="s">
        <v>1319</v>
      </c>
      <c r="C66" s="50" t="s">
        <v>44</v>
      </c>
      <c r="E66" s="50" t="s">
        <v>131</v>
      </c>
      <c r="K66" s="50" t="s">
        <v>1320</v>
      </c>
      <c r="L66" s="50" t="s">
        <v>1321</v>
      </c>
      <c r="M66" s="50" t="s">
        <v>1322</v>
      </c>
      <c r="N66" s="50" t="s">
        <v>1323</v>
      </c>
      <c r="O66" s="50" t="s">
        <v>1324</v>
      </c>
      <c r="P66" s="50" t="s">
        <v>1325</v>
      </c>
      <c r="Q66" s="50" t="s">
        <v>1326</v>
      </c>
      <c r="S66" s="50" t="s">
        <v>1325</v>
      </c>
      <c r="T66" s="50" t="s">
        <v>1327</v>
      </c>
      <c r="V66" s="50" t="s">
        <v>1328</v>
      </c>
      <c r="W66" s="50" t="s">
        <v>1329</v>
      </c>
      <c r="X66" s="50" t="s">
        <v>1330</v>
      </c>
      <c r="Y66" s="50" t="s">
        <v>1331</v>
      </c>
      <c r="Z66" s="50" t="s">
        <v>1332</v>
      </c>
      <c r="AA66" s="50" t="s">
        <v>1333</v>
      </c>
      <c r="AB66" s="50" t="s">
        <v>1334</v>
      </c>
      <c r="AC66" s="50" t="s">
        <v>1335</v>
      </c>
    </row>
    <row r="67" spans="1:42">
      <c r="B67" s="50" t="s">
        <v>1336</v>
      </c>
      <c r="C67" s="50" t="s">
        <v>45</v>
      </c>
      <c r="E67" s="50" t="s">
        <v>148</v>
      </c>
      <c r="K67" s="50" t="s">
        <v>1337</v>
      </c>
      <c r="L67" s="50" t="s">
        <v>1338</v>
      </c>
      <c r="M67" s="50" t="s">
        <v>1339</v>
      </c>
      <c r="N67" s="50" t="s">
        <v>1340</v>
      </c>
      <c r="O67" s="50" t="s">
        <v>1341</v>
      </c>
      <c r="P67" s="50" t="s">
        <v>1342</v>
      </c>
      <c r="Q67" s="50" t="s">
        <v>1343</v>
      </c>
      <c r="S67" s="50" t="s">
        <v>1342</v>
      </c>
      <c r="T67" s="50" t="s">
        <v>1344</v>
      </c>
      <c r="V67" s="50" t="s">
        <v>1345</v>
      </c>
      <c r="W67" s="50" t="s">
        <v>1346</v>
      </c>
      <c r="X67" s="50" t="s">
        <v>1347</v>
      </c>
      <c r="Y67" s="50" t="s">
        <v>1348</v>
      </c>
      <c r="Z67" s="50" t="s">
        <v>1349</v>
      </c>
      <c r="AA67" s="50" t="s">
        <v>1350</v>
      </c>
      <c r="AB67" s="50" t="s">
        <v>1351</v>
      </c>
      <c r="AC67" s="50" t="s">
        <v>1352</v>
      </c>
    </row>
    <row r="69" spans="1:42">
      <c r="AB69" s="50" t="s">
        <v>1353</v>
      </c>
      <c r="AC69" s="50" t="s">
        <v>1354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2023-05-04T14:58:45Z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