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U:\HOME\COMMON\Website Documents\NUHS\"/>
    </mc:Choice>
  </mc:AlternateContent>
  <xr:revisionPtr revIDLastSave="0" documentId="8_{B4884D50-7903-4400-A7E3-6C6147C5FB7F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Option" sheetId="1" state="hidden" r:id="rId1"/>
    <sheet name="Data" sheetId="2" r:id="rId2"/>
    <sheet name="Sheet1" sheetId="4" r:id="rId3"/>
    <sheet name="Customer Code" sheetId="6" r:id="rId4"/>
    <sheet name="Sheet2" sheetId="19" state="veryHidden" r:id="rId5"/>
    <sheet name="Sheet3" sheetId="20" state="veryHidden" r:id="rId6"/>
    <sheet name="Sheet4" sheetId="21" state="veryHidden" r:id="rId7"/>
    <sheet name="Sheet5" sheetId="22" state="veryHidden" r:id="rId8"/>
    <sheet name="Sheet8" sheetId="27" state="veryHidden" r:id="rId9"/>
    <sheet name="Sheet9" sheetId="28" state="veryHidden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6" i="2" l="1"/>
  <c r="AC26" i="2"/>
  <c r="B25" i="2"/>
  <c r="AC25" i="2"/>
  <c r="K24" i="2"/>
  <c r="B24" i="2"/>
  <c r="L24" i="2"/>
  <c r="X24" i="2"/>
  <c r="AC24" i="2"/>
  <c r="B7" i="6"/>
  <c r="B8" i="6"/>
  <c r="B9" i="6"/>
  <c r="E2" i="2"/>
  <c r="H4" i="2"/>
  <c r="H5" i="2"/>
  <c r="H6" i="2"/>
  <c r="C3" i="1"/>
  <c r="C4" i="1"/>
  <c r="C5" i="1"/>
  <c r="E12" i="2" s="1"/>
  <c r="C8" i="1"/>
  <c r="C9" i="1"/>
  <c r="E11" i="2" s="1"/>
  <c r="C10" i="1"/>
  <c r="E13" i="2" s="1"/>
  <c r="C11" i="1"/>
  <c r="E14" i="2" s="1"/>
  <c r="C12" i="1"/>
  <c r="E15" i="2" s="1"/>
  <c r="D13" i="1"/>
  <c r="D14" i="1"/>
  <c r="D15" i="1"/>
  <c r="C13" i="1"/>
  <c r="E16" i="2" s="1"/>
  <c r="C24" i="1"/>
  <c r="C25" i="1"/>
  <c r="C26" i="1"/>
  <c r="D4" i="2" l="1"/>
  <c r="E4" i="2" s="1"/>
  <c r="D5" i="2"/>
  <c r="I5" i="2"/>
  <c r="D6" i="2"/>
  <c r="I6" i="2"/>
  <c r="E6" i="2" l="1"/>
  <c r="E5" i="2"/>
  <c r="AD28" i="2" l="1"/>
  <c r="AC28" i="2"/>
</calcChain>
</file>

<file path=xl/sharedStrings.xml><?xml version="1.0" encoding="utf-8"?>
<sst xmlns="http://schemas.openxmlformats.org/spreadsheetml/2006/main" count="926" uniqueCount="207">
  <si>
    <t>Option</t>
  </si>
  <si>
    <t>Title</t>
  </si>
  <si>
    <t>Value</t>
  </si>
  <si>
    <t>Lookup</t>
  </si>
  <si>
    <t>UICACS</t>
  </si>
  <si>
    <t>Date From</t>
  </si>
  <si>
    <t>Date to</t>
  </si>
  <si>
    <t>Hide</t>
  </si>
  <si>
    <t>DateFilter Text</t>
  </si>
  <si>
    <t>DateFilter Value</t>
  </si>
  <si>
    <t>Script2</t>
  </si>
  <si>
    <t>Script1</t>
  </si>
  <si>
    <t>Description</t>
  </si>
  <si>
    <t>Quantity</t>
  </si>
  <si>
    <t>DocNum</t>
  </si>
  <si>
    <t>PO No</t>
  </si>
  <si>
    <t>DocDate</t>
  </si>
  <si>
    <t>PO Date</t>
  </si>
  <si>
    <t>fit</t>
  </si>
  <si>
    <t>Database</t>
  </si>
  <si>
    <t>Final Script</t>
  </si>
  <si>
    <t>Fields</t>
  </si>
  <si>
    <t>From</t>
  </si>
  <si>
    <t>UNION</t>
  </si>
  <si>
    <t>FROM2</t>
  </si>
  <si>
    <t xml:space="preserve">UNION ALL </t>
  </si>
  <si>
    <t>Sales Person</t>
  </si>
  <si>
    <t>Date F TO</t>
  </si>
  <si>
    <t>SP</t>
  </si>
  <si>
    <t>Datasource</t>
  </si>
  <si>
    <t>Agreement No</t>
  </si>
  <si>
    <t>CardCode</t>
  </si>
  <si>
    <t>Name</t>
  </si>
  <si>
    <t>Primary Public Cust No</t>
  </si>
  <si>
    <t>Cust Pur No</t>
  </si>
  <si>
    <t>Usage Period</t>
  </si>
  <si>
    <t>Items</t>
  </si>
  <si>
    <t>User</t>
  </si>
  <si>
    <t>Institution</t>
  </si>
  <si>
    <t>MSENR</t>
  </si>
  <si>
    <t>1/11/10 to 31/10/2013</t>
  </si>
  <si>
    <t>Script3</t>
  </si>
  <si>
    <t>ENR</t>
  </si>
  <si>
    <t>PRODTYPE</t>
  </si>
  <si>
    <t>BPCODE</t>
  </si>
  <si>
    <t>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99,100,101,102,103,104,105,106,107,108,109</t>
  </si>
  <si>
    <t>Hide+?</t>
  </si>
  <si>
    <t>ORDER</t>
  </si>
  <si>
    <t>NL1 - IN</t>
  </si>
  <si>
    <t>NL2 - DO-ENR</t>
  </si>
  <si>
    <t>NL3 - DO-MSENR</t>
  </si>
  <si>
    <t xml:space="preserve">SELECT DOCNUM, CUSTREF, U_CUSTREF, DOCDATE,TAXDATE, CARDCODE,CARDNAME,ITEMCODE,ITEMNAME,QUANTITY,U_TLINTCOS,SLPNAME,SLPCODE,MEMO,CONTACTNAME, LINETOTAL ,U_ENR, U_MSENR,U_MSPCN,U_SONO,U_PONO,U_PODATE, ADDRESS2 FROM   </t>
  </si>
  <si>
    <t xml:space="preserve">SELECT DOCNUM, CUSTREF, U_CUSTREF, DOCDATE,TAXDATE, CARDCODE,CARDNAME,ITEMCODE,ITEMNAME,QUANTITY,U_TLINTCOS,SLPNAME,SLPCODE,MEMO,CONTACTNAME, LINETOTAL ,U_ENR, U_MSENR,U_MSPCN,U_SONO,U_PONO,U_PODATE, ADDRESS2  FROM   </t>
  </si>
  <si>
    <t>hide</t>
  </si>
  <si>
    <t>FACT FIG( ENR = 'S7138270','7138270' Or MSENR = 'S7138270','7138270' ) 
ITM( ItemCode &lt;&gt; 'YX-A/C RECOVERABLE' And ItemCode &lt;&gt; 'YX-SSUP' And ItemCode &lt;&gt; '101' And ItemCode &lt;&gt; '102' And ItemCode &lt;&gt; '103' And ItemCode &lt;&gt; '104' And ItemCode &lt;&gt; '105' And ItemCode = #NULL Or PRODTYPE_1 = 'MS' ) 
SLP( @SalesEmployee ) ARDT( Code = 'Invoice' ) PER( @Period )  
BPA( CardCode = 'CI1148-SGD','CN0035-SGD','CN0097-SGD','CN0245-SGD' Or CardCode = 'CA0035-SGD','CA0213-SGD','CJ0032-SGD','CJ0050-SGD','CJ0054-SGD' Or CardCode = 'CI1238-SGD','CI1244-SGD','CI1252-SGD','CI1278-SGD','CI1305-SGD','CN0025-SGD':'CN0026-SGD','CJ0032-SGD','CN0170-SGD','CN0210-SGD','CN0384-SGD','CT0005-SGD' Or CardCode = 'CI1296-SGD','CA0216-SGD','CT0122-SGD' )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</si>
  <si>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"CA0035-SGD","CN0384-SGD","CA0213-SGD","CJ0032-SGD","CJ0050-SGD","CJ0054-SGD" Or CardCode = "CI1238-SGD","CI1244-SGD","CI1252-SGD","CI1278-SGD","CI1305-SGD","CN0025-SGD":"CN0026-SGD","CN0170-SGD","CN0210-SGD","CT0005-SGD" Or CardCode = "CI1296-SGD","CA0216-SGD","CJ0032-SGD","CT0122-SGD" ) 
FIG( MSENR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</si>
  <si>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"CA0035-SGD","CA0213-SGD","CJ0032-SGD","CJ0050-SGD","CJ0054-SGD" Or CardCode = "CI1238-SGD","CN0384-SGD","CI1244-SGD","CI1252-SGD","CI1278-SGD","CI1305-SGD","CN0025-SGD":"CN0026-SGD","CN0170-SGD","CN0210-SGD","CT0005-SGD" Or CardCode = "CI1296-SGD","CA0216-SGD","CJ0032-SGD","CT0122-SGD" ) 
FIG( 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</si>
  <si>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Unit Price</t>
  </si>
  <si>
    <t>Total</t>
  </si>
  <si>
    <t>SO_DocNum</t>
  </si>
  <si>
    <t>SO_DocDate</t>
  </si>
  <si>
    <t>BPA - CardCode</t>
  </si>
  <si>
    <t>BPA - CardName</t>
  </si>
  <si>
    <t>MSPCN</t>
  </si>
  <si>
    <t>CUSTREF</t>
  </si>
  <si>
    <t>ITM - ItemCode</t>
  </si>
  <si>
    <t>ITM - ItemName</t>
  </si>
  <si>
    <t>SLP - Memo</t>
  </si>
  <si>
    <t>SO_Quantity</t>
  </si>
  <si>
    <t>BPA - CntctPrsn</t>
  </si>
  <si>
    <t>SO_Address2</t>
  </si>
  <si>
    <t>PODATE</t>
  </si>
  <si>
    <t>PONO</t>
  </si>
  <si>
    <t>SO_LineTotal</t>
  </si>
  <si>
    <t>x</t>
  </si>
  <si>
    <t>Auto+Hide</t>
  </si>
  <si>
    <t>NUHS</t>
  </si>
  <si>
    <t>Original Code before Mar 2020</t>
  </si>
  <si>
    <t>Month</t>
  </si>
  <si>
    <t>Year</t>
  </si>
  <si>
    <t>Cluster</t>
  </si>
  <si>
    <t>Date of Licenses key Emailed</t>
  </si>
  <si>
    <t>Elasped days for delivery</t>
  </si>
  <si>
    <t>Bulk Purchase Discount %</t>
  </si>
  <si>
    <t>PO Value</t>
  </si>
  <si>
    <t>Reseller</t>
  </si>
  <si>
    <t>Delivery Location</t>
  </si>
  <si>
    <t>Category</t>
  </si>
  <si>
    <t>Software  Brand</t>
  </si>
  <si>
    <t>Software  SKU/Part No</t>
  </si>
  <si>
    <t>Software  Name</t>
  </si>
  <si>
    <t>Software  Subscription</t>
  </si>
  <si>
    <t>Software License Commencement Date</t>
  </si>
  <si>
    <t>Software License End Date</t>
  </si>
  <si>
    <t>Remarks</t>
  </si>
  <si>
    <t xml:space="preserve"> </t>
  </si>
  <si>
    <t>UIC</t>
  </si>
  <si>
    <t>Microsoft</t>
  </si>
  <si>
    <t>PCN</t>
  </si>
  <si>
    <t>NUHS Cusomer  Code</t>
  </si>
  <si>
    <t>=NL("Lookup","OSLP",{"SlpCode","SlpName","Memo"},"Schema=",$C$2)</t>
  </si>
  <si>
    <t>=TEXT($C$3,"dd/MMM/yyyy") &amp; ".." &amp; TEXT($C$4,"dd/MMM/yyyy")</t>
  </si>
  <si>
    <t>=TEXT($C$3,"yyyyMMdd") &amp; ".." &amp; TEXT($C$4,"yyyyMMdd")</t>
  </si>
  <si>
    <t>="'S7138270','7138270' ,'s7138270'"</t>
  </si>
  <si>
    <t>="'MS'"</t>
  </si>
  <si>
    <t>=$D$13&amp;$D$14&amp;$D$15</t>
  </si>
  <si>
    <t>="'CI1148-SGD','CN0035-SGD', 'CA0035-SGD','CN0359-SGD','CJ0050-SGD', 'CG0164-SGD','CY0036-SGD','CI1244-SGD',"</t>
  </si>
  <si>
    <t>="'CI1252-SGD','CI1278-SGD','CI1305-SGD','CN0025-SGD','CN0026-SGD','CN0170-SGD','CN0210-SGD','CI1296-SGD','CA0216-SGD','CT0122-SGD'"</t>
  </si>
  <si>
    <t>="'CI1148-SGD','CN0035-SGD','CN0097-SGD','CN0245-SGD' , 'CA0035-SGD','CA0213-SGD','CJ0032-SGD','CJ0050-SGD','CJ0054-SGD' , 'CI1238-SGD','CG0164-SGD','CY0036-SGD','CI1244-SGD',"</t>
  </si>
  <si>
    <t>="'CI1252-SGD','CI1278-SGD','CI1305-SGD','CN0025-SGD','CN0026-SGD','CJ0032-SGD','CN0170-SGD','CN0210-SGD','CN0384-SGD','CT0005-SGD' , 'CI1296-SGD','CA0216-SGD','CT0122-SGD'"</t>
  </si>
  <si>
    <t>="'CW0080-SGD','CY0036-SGD','CA0362-SGD','CN0449-SGD','CW0080-SGD','CG0164-SGD'"</t>
  </si>
  <si>
    <t>=Option!$C$2</t>
  </si>
  <si>
    <t>=".AF_CV_XL_INVOICE where (CARDCODE IN (" &amp; $E$16 &amp; ")) AND (U_ENR IN ("&amp; $E$13 &amp;")  OR U_MSENR IN (" &amp; $E$14 &amp;")) AND U_PRODTYPE =" &amp; $E$15 &amp; " AND %Filter1% AND %Filter2%   "</t>
  </si>
  <si>
    <t>="SQL="&amp;$F$4&amp;$E$2&amp;$D$4&amp;$H$4</t>
  </si>
  <si>
    <t>=" ORDER BY DOCNUM, DOCDATE"</t>
  </si>
  <si>
    <t>=".AF_CV_XL_DELIVERY where (CARDCODE IN (" &amp; $E$16 &amp; ")) AND U_ENR IN ("&amp; $E$13 &amp;")  AND U_PRODTYPE =" &amp; $E$15 &amp; " AND %Filter1% AND %Filter2%   "</t>
  </si>
  <si>
    <t>="SQL="&amp;$F$5&amp;$E$2&amp;$D$5 &amp;$G$5 &amp;$F$5&amp;$E$2&amp;$I$5&amp;H5</t>
  </si>
  <si>
    <t>=".AF_CV_XL_RETURN where (CARDCODE IN (" &amp; $E$16 &amp; ")) AND U_ENR IN ("&amp; $E$13 &amp;")  AND U_PRODTYPE =" &amp; $E$15 &amp; " AND %Filter1% AND %Filter2%   "</t>
  </si>
  <si>
    <t>=".AF_CV_XL_DELIVERY where (CARDCODE IN (" &amp; $E$16 &amp; ")) AND U_MSENR IN (" &amp; $E$14 &amp;") AND U_PRODTYPE =" &amp; $E$15 &amp; " AND %Filter1% AND %Filter2%   "</t>
  </si>
  <si>
    <t>="SQL="&amp;$F$6&amp;$E$2&amp;$D$6 &amp;$G$6 &amp;$F$6&amp;$E$2&amp;$I$6&amp;H6</t>
  </si>
  <si>
    <t>=".AF_CV_XL_RETURN where (CARDCODE IN (" &amp; $E$16 &amp; ")) AND U_MSENR IN (" &amp; $E$14 &amp;") AND U_PRODTYPE =" &amp; $E$15 &amp; " AND %Filter1% AND %Filter2%   "</t>
  </si>
  <si>
    <t>=Option!$C$9</t>
  </si>
  <si>
    <t>=Option!$C$5</t>
  </si>
  <si>
    <t>=Option!$C$10</t>
  </si>
  <si>
    <t>=Option!$C$11</t>
  </si>
  <si>
    <t>=Option!$C$12</t>
  </si>
  <si>
    <t>=Option!$C$13</t>
  </si>
  <si>
    <t>=IF(K24="","Hide","Show")</t>
  </si>
  <si>
    <t>=NL("Rows",$E$4,{"DOCNUM","CUSTREF","U_CUSTREF","DOCDATE","TAXDATE","CARDCODE","CARDNAME","ITEMCODE","ITEMNAME","ITEMNAME","QUANTITY","U_PONO","U_PODATE","U_TLINTCOS","SLPCODE","SLPNAME","MEMO","CONTACTNAME","LINETOTAL","U_ENR","U_MSENR","U_MSPCN","ADDRESS2"},"1S=DOCDATE",$E$11,"2S=SLPCODE",$E$12)</t>
  </si>
  <si>
    <t>=MONTH(N24)</t>
  </si>
  <si>
    <t>=YEAR(N24)</t>
  </si>
  <si>
    <t>=IF(K25="","Hide","Show")</t>
  </si>
  <si>
    <t>=NL("Rows",$E$5,{"DOCNUM","CUSTREF","U_CUSTREF","DOCDATE","TAXDATE","CARDCODE","CARDNAME","ITEMCODE","ITEMNAME","ITEMNAME","QUANTITY","U_TLINTCOS","SLPCODE","SLPNAME","MEMO","CONTACTNAME","LINETOTAL","U_ENR","U_MSENR","U_MSPCN","ADDRESS2"},"1S=DOCDATE",$E$11,"2S=SLPCODE",$E$12)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</si>
  <si>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=IF(K26="","Hide","Show")</t>
  </si>
  <si>
    <t>=NL("Rows",$E$6,{"DOCNUM","CUSTREF","U_CUSTREF","DOCDATE","TAXDATE","CARDCODE","CARDNAME","ITEMCODE","ITEMNAME","ITEMNAME","QUANTITY","U_TLINTCOS","SLPCODE","SLPNAME","MEMO","CONTACTNAME","LINETOTAL","U_ENR","U_MSENR","U_MSPCN","ADDRESS2"},"1S=DOCDATE",$E$11,"2S=SLPCODE",$E$12)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</si>
  <si>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=SUBTOTAL(9,AC24:AC27)</t>
  </si>
  <si>
    <t>="'CW0080-SGD','CY0036-SGD','CW0080-SGD','CS0167-SGD','CG0164-SGD'"</t>
  </si>
  <si>
    <t>Auto+Hide+HideSheet+Formulas=Sheet2,Sheet3+FormulasOnly</t>
  </si>
  <si>
    <t>Auto+Hide+Values+Formulas=Sheet4,Sheet5+FormulasOnly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</si>
  <si>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</si>
  <si>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</si>
  <si>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</si>
  <si>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</si>
  <si>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</si>
  <si>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</si>
  <si>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=IFERROR(NF($E24,"U_CUSTREF"),"-")</t>
  </si>
  <si>
    <t>=IFERROR(NF($E24,"U_PONo"),"-")</t>
  </si>
  <si>
    <t>=IFERROR(NF($E24,"U_PODate"),"-")</t>
  </si>
  <si>
    <t>=IFERROR(NF($E24,"DOCdate"),"-")</t>
  </si>
  <si>
    <t>=SUM(N24-V24)</t>
  </si>
  <si>
    <t>=IFERROR(NF($E24,"ITEMCODE"),"-")</t>
  </si>
  <si>
    <t>=IFERROR(NF($E24,"ITEMNAME"),"-")</t>
  </si>
  <si>
    <t>=IFERROR(NF($E24,"MEMO"),"-")</t>
  </si>
  <si>
    <t>=IFERROR(NF($E24,"QUANTITY"),"-")</t>
  </si>
  <si>
    <t>=IFERROR(AD24/AB24,0)</t>
  </si>
  <si>
    <t>=IFERROR(NF($E24,"LINETOTAL"),"-")</t>
  </si>
  <si>
    <t>=IFERROR(NF($E24,"U_BPurDisc"),"-")</t>
  </si>
  <si>
    <t>=IFERROR(NF($E24,"ADDRESS2"),"-")</t>
  </si>
  <si>
    <t>=IFERROR(NF($E24,"ItemCode"),"-")</t>
  </si>
  <si>
    <t>=IFERROR(NF($E24,"ItemName"),"-")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</si>
  <si>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</si>
  <si>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</si>
  <si>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</si>
  <si>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</si>
  <si>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=IFERROR(NF($E25,"DOCNUM"),"-")</t>
  </si>
  <si>
    <t>=IFERROR(NF($E25,"DOCDATE"),"-")</t>
  </si>
  <si>
    <t>=IFERROR(NF($E25,"U_MSENR"),"-")</t>
  </si>
  <si>
    <t>=IFERROR(NF($E25,"CARDCODE"),"-")</t>
  </si>
  <si>
    <t>=IFERROR(NF($E25,"CARDNAME"),"-")</t>
  </si>
  <si>
    <t>=IFERROR(NF($E25,"ITEMCODE"),"-")</t>
  </si>
  <si>
    <t>=IFERROR(NF($E25,"U_CUSTREF"),"-")</t>
  </si>
  <si>
    <t>=IFERROR(NF($E25,"ITEMNAME"),"-")</t>
  </si>
  <si>
    <t>=IFERROR(NF($E25,"MEMO"),"-")</t>
  </si>
  <si>
    <t>=IFERROR(NF($E25,"QUANTITY"),"-")</t>
  </si>
  <si>
    <t>=IFERROR(AD25/AB25,0)</t>
  </si>
  <si>
    <t>=IFERROR(NF($E25,"LINETOTAL"),"-")</t>
  </si>
  <si>
    <t>=IFERROR(NF($E25,"CONTACTNAME"),"-")</t>
  </si>
  <si>
    <t>=IFERROR(NF($E25,"ADDRESS2"),"-")</t>
  </si>
  <si>
    <t>=IFERROR(NF($E25,"U_PODATE"),"-")</t>
  </si>
  <si>
    <t>=IFERROR(NF($E25,"U_PONO"),"-")</t>
  </si>
  <si>
    <t>=IFERROR(NF($E26,"DOCNUM"),"-")</t>
  </si>
  <si>
    <t>=IFERROR(NF($E26,"DOCDATE"),"-")</t>
  </si>
  <si>
    <t>=IFERROR(NF($E26,"U_MSENR"),"-")</t>
  </si>
  <si>
    <t>=IFERROR(NF($E26,"CARDCODE"),"-")</t>
  </si>
  <si>
    <t>=IFERROR(NF($E26,"CARDNAME"),"-")</t>
  </si>
  <si>
    <t>=IFERROR(NF($E26,"ITEMCODE"),"-")</t>
  </si>
  <si>
    <t>=IFERROR(NF($E26,"U_CUSTREF"),"-")</t>
  </si>
  <si>
    <t>=IFERROR(NF($E26,"ITEMNAME"),"-")</t>
  </si>
  <si>
    <t>=IFERROR(NF($E26,"MEMO"),"-")</t>
  </si>
  <si>
    <t>=IFERROR(NF($E26,"QUANTITY"),"-")</t>
  </si>
  <si>
    <t>=IFERROR(AD26/AB26,0)</t>
  </si>
  <si>
    <t>=IFERROR(NF($E26,"LINETOTAL"),"-")</t>
  </si>
  <si>
    <t>=IFERROR(NF($E26,"CONTACTNAME"),"-")</t>
  </si>
  <si>
    <t>=IFERROR(NF($E26,"ADDRESS2"),"-")</t>
  </si>
  <si>
    <t>=IFERROR(NF($E26,"U_PODATE"),"-")</t>
  </si>
  <si>
    <t>=IFERROR(NF($E26,"U_PONO"),"-")</t>
  </si>
  <si>
    <t>=SUBTOTAL(9,AD24:AD27)</t>
  </si>
  <si>
    <t>="01/11/2023"</t>
  </si>
  <si>
    <t>="30/11/2023"</t>
  </si>
  <si>
    <t/>
  </si>
  <si>
    <t>="149"</t>
  </si>
  <si>
    <t>Auto+Hide+HideSheet+Formulas=Sheet8,Sheet2,Sheet3</t>
  </si>
  <si>
    <t>Auto+Hide+HideSheet+Formulas=Sheet8,Sheet2,Sheet3+FormulasOnly</t>
  </si>
  <si>
    <t>Auto+Hide+Values+Formulas=Sheet9,Sheet4,Sheet5</t>
  </si>
  <si>
    <t>Auto+Hide+Values+Formulas=Sheet9,Sheet4,Sheet5+FormulasOnly</t>
  </si>
  <si>
    <t xml:space="preserve"> NATIONAL UNIVERSITY HEALTH SYSTEM ( NUHS GROUP) 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</si>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</sst>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14809]dd/mm/yyyy;@"/>
    <numFmt numFmtId="167" formatCode="dd\-mm\-yyyy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u/>
      <sz val="11"/>
      <color rgb="FFFFFFFF"/>
      <name val="Baskerville Old Face"/>
      <family val="1"/>
    </font>
    <font>
      <b/>
      <sz val="12"/>
      <name val="Aharoni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rgb="FFFFFFFF"/>
      <name val="Baskerville Old Face"/>
      <family val="1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u/>
      <sz val="14"/>
      <color theme="1"/>
      <name val="Calibri"/>
      <family val="2"/>
      <scheme val="minor"/>
    </font>
    <font>
      <b/>
      <sz val="14"/>
      <name val="Aharoni"/>
      <charset val="177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77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0" fillId="0" borderId="0" xfId="0" quotePrefix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2" fillId="0" borderId="0" xfId="1" applyFont="1" applyAlignment="1">
      <alignment vertical="top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 applyAlignment="1">
      <alignment horizontal="left" vertical="top"/>
    </xf>
    <xf numFmtId="40" fontId="3" fillId="3" borderId="0" xfId="0" applyNumberFormat="1" applyFont="1" applyFill="1" applyAlignment="1">
      <alignment horizontal="center" vertical="top"/>
    </xf>
    <xf numFmtId="0" fontId="0" fillId="5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4" fontId="0" fillId="0" borderId="0" xfId="0" applyNumberFormat="1" applyAlignment="1">
      <alignment vertical="top"/>
    </xf>
    <xf numFmtId="167" fontId="0" fillId="2" borderId="0" xfId="0" applyNumberFormat="1" applyFill="1" applyAlignment="1">
      <alignment vertical="top"/>
    </xf>
    <xf numFmtId="167" fontId="0" fillId="0" borderId="0" xfId="0" applyNumberFormat="1" applyAlignment="1">
      <alignment vertical="top"/>
    </xf>
    <xf numFmtId="167" fontId="3" fillId="3" borderId="0" xfId="0" applyNumberFormat="1" applyFont="1" applyFill="1" applyAlignment="1">
      <alignment horizontal="center" vertical="top"/>
    </xf>
    <xf numFmtId="1" fontId="0" fillId="0" borderId="0" xfId="0" applyNumberFormat="1" applyAlignment="1">
      <alignment vertical="top"/>
    </xf>
    <xf numFmtId="0" fontId="4" fillId="0" borderId="0" xfId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center" vertical="top"/>
    </xf>
    <xf numFmtId="167" fontId="0" fillId="6" borderId="0" xfId="0" applyNumberFormat="1" applyFill="1" applyAlignment="1">
      <alignment vertical="top"/>
    </xf>
    <xf numFmtId="1" fontId="0" fillId="6" borderId="0" xfId="0" applyNumberFormat="1" applyFill="1" applyAlignment="1">
      <alignment vertical="top"/>
    </xf>
    <xf numFmtId="0" fontId="0" fillId="0" borderId="0" xfId="0" applyAlignment="1">
      <alignment wrapText="1"/>
    </xf>
    <xf numFmtId="0" fontId="6" fillId="7" borderId="0" xfId="0" applyFont="1" applyFill="1"/>
    <xf numFmtId="14" fontId="6" fillId="7" borderId="0" xfId="0" applyNumberFormat="1" applyFont="1" applyFill="1"/>
    <xf numFmtId="40" fontId="6" fillId="7" borderId="0" xfId="0" applyNumberFormat="1" applyFont="1" applyFill="1"/>
    <xf numFmtId="0" fontId="1" fillId="0" borderId="0" xfId="0" applyFont="1"/>
    <xf numFmtId="14" fontId="1" fillId="0" borderId="0" xfId="0" applyNumberFormat="1" applyFont="1"/>
    <xf numFmtId="40" fontId="1" fillId="0" borderId="0" xfId="0" applyNumberFormat="1" applyFont="1"/>
    <xf numFmtId="165" fontId="0" fillId="2" borderId="0" xfId="2" applyNumberFormat="1" applyFont="1" applyFill="1" applyAlignment="1">
      <alignment vertical="top"/>
    </xf>
    <xf numFmtId="165" fontId="0" fillId="0" borderId="0" xfId="2" applyNumberFormat="1" applyFont="1" applyAlignment="1">
      <alignment vertical="top"/>
    </xf>
    <xf numFmtId="165" fontId="0" fillId="6" borderId="0" xfId="2" applyNumberFormat="1" applyFont="1" applyFill="1" applyAlignment="1">
      <alignment vertical="top"/>
    </xf>
    <xf numFmtId="40" fontId="0" fillId="0" borderId="0" xfId="2" applyNumberFormat="1" applyFont="1" applyAlignment="1">
      <alignment vertical="top"/>
    </xf>
    <xf numFmtId="40" fontId="0" fillId="0" borderId="1" xfId="2" applyNumberFormat="1" applyFont="1" applyBorder="1" applyAlignment="1">
      <alignment vertical="top"/>
    </xf>
    <xf numFmtId="166" fontId="0" fillId="0" borderId="0" xfId="0" applyNumberFormat="1" applyAlignment="1">
      <alignment horizontal="center" vertical="top"/>
    </xf>
    <xf numFmtId="0" fontId="7" fillId="2" borderId="0" xfId="0" applyFont="1" applyFill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11" fillId="8" borderId="0" xfId="0" applyFont="1" applyFill="1" applyAlignment="1">
      <alignment vertical="top"/>
    </xf>
    <xf numFmtId="14" fontId="0" fillId="2" borderId="0" xfId="0" applyNumberFormat="1" applyFill="1" applyAlignment="1">
      <alignment horizontal="center" vertical="top"/>
    </xf>
    <xf numFmtId="14" fontId="0" fillId="0" borderId="0" xfId="0" applyNumberFormat="1" applyAlignment="1">
      <alignment horizontal="center" vertical="top"/>
    </xf>
    <xf numFmtId="14" fontId="0" fillId="6" borderId="0" xfId="0" applyNumberFormat="1" applyFill="1" applyAlignment="1">
      <alignment horizontal="center" vertical="top"/>
    </xf>
    <xf numFmtId="14" fontId="4" fillId="0" borderId="0" xfId="1" applyNumberFormat="1" applyFont="1" applyAlignment="1">
      <alignment horizontal="center" vertical="top"/>
    </xf>
    <xf numFmtId="0" fontId="4" fillId="0" borderId="0" xfId="1" applyFont="1" applyAlignment="1">
      <alignment horizontal="center" vertical="top" wrapText="1"/>
    </xf>
    <xf numFmtId="14" fontId="0" fillId="0" borderId="0" xfId="0" applyNumberFormat="1" applyAlignment="1">
      <alignment vertical="top" wrapText="1"/>
    </xf>
    <xf numFmtId="0" fontId="12" fillId="0" borderId="0" xfId="0" applyFont="1" applyAlignment="1">
      <alignment vertical="top"/>
    </xf>
    <xf numFmtId="165" fontId="10" fillId="3" borderId="0" xfId="2" applyNumberFormat="1" applyFont="1" applyFill="1" applyAlignment="1">
      <alignment horizontal="left" vertical="center" wrapText="1"/>
    </xf>
    <xf numFmtId="165" fontId="10" fillId="3" borderId="0" xfId="2" applyNumberFormat="1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167" fontId="10" fillId="3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left" vertical="center"/>
    </xf>
    <xf numFmtId="14" fontId="10" fillId="3" borderId="0" xfId="0" applyNumberFormat="1" applyFont="1" applyFill="1" applyAlignment="1">
      <alignment horizontal="center" vertical="center"/>
    </xf>
    <xf numFmtId="40" fontId="10" fillId="3" borderId="0" xfId="0" applyNumberFormat="1" applyFont="1" applyFill="1" applyAlignment="1">
      <alignment horizontal="center" vertical="center"/>
    </xf>
    <xf numFmtId="165" fontId="10" fillId="3" borderId="0" xfId="2" applyNumberFormat="1" applyFont="1" applyFill="1" applyAlignment="1">
      <alignment horizontal="left" vertical="center"/>
    </xf>
    <xf numFmtId="40" fontId="0" fillId="0" borderId="0" xfId="2" applyNumberFormat="1" applyFont="1" applyAlignment="1">
      <alignment horizontal="center" vertical="top"/>
    </xf>
    <xf numFmtId="40" fontId="0" fillId="0" borderId="0" xfId="2" applyNumberFormat="1" applyFont="1" applyBorder="1" applyAlignment="1">
      <alignment vertical="top"/>
    </xf>
    <xf numFmtId="40" fontId="12" fillId="0" borderId="0" xfId="2" applyNumberFormat="1" applyFont="1" applyAlignment="1">
      <alignment vertical="top"/>
    </xf>
    <xf numFmtId="38" fontId="0" fillId="0" borderId="0" xfId="2" applyNumberFormat="1" applyFont="1" applyAlignment="1">
      <alignment vertical="top"/>
    </xf>
    <xf numFmtId="38" fontId="5" fillId="0" borderId="0" xfId="2" applyNumberFormat="1" applyFont="1" applyAlignment="1">
      <alignment vertical="top"/>
    </xf>
    <xf numFmtId="38" fontId="5" fillId="0" borderId="1" xfId="2" applyNumberFormat="1" applyFont="1" applyBorder="1" applyAlignment="1">
      <alignment vertical="top"/>
    </xf>
    <xf numFmtId="1" fontId="0" fillId="0" borderId="0" xfId="0" applyNumberFormat="1" applyAlignment="1">
      <alignment horizontal="center" vertical="top"/>
    </xf>
    <xf numFmtId="0" fontId="13" fillId="0" borderId="0" xfId="0" applyFont="1" applyAlignment="1">
      <alignment horizontal="left" vertical="top"/>
    </xf>
    <xf numFmtId="0" fontId="14" fillId="0" borderId="0" xfId="0" applyFont="1"/>
    <xf numFmtId="0" fontId="0" fillId="0" borderId="0" xfId="0" quotePrefix="1"/>
    <xf numFmtId="0" fontId="15" fillId="0" borderId="0" xfId="1" applyFont="1" applyAlignment="1">
      <alignment horizontal="center" vertical="top"/>
    </xf>
  </cellXfs>
  <cellStyles count="5">
    <cellStyle name="Currency" xfId="2" builtinId="4"/>
    <cellStyle name="Currency 2" xfId="4" xr:uid="{EF31ED41-365E-4E87-B85E-BC30FEED388C}"/>
    <cellStyle name="Currency 3" xfId="3" xr:uid="{CEB36650-DBD0-4CE2-BCFD-98672BDBE84C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topLeftCell="B2" zoomScale="112" zoomScaleNormal="112" workbookViewId="0">
      <selection activeCell="D15" sqref="D15"/>
    </sheetView>
  </sheetViews>
  <sheetFormatPr defaultColWidth="9.109375" defaultRowHeight="14.4"/>
  <cols>
    <col min="1" max="1" width="21" style="1" hidden="1" customWidth="1"/>
    <col min="2" max="2" width="12.109375" style="4" bestFit="1" customWidth="1"/>
    <col min="3" max="3" width="31.88671875" style="4" customWidth="1"/>
    <col min="4" max="4" width="10.109375" style="4" bestFit="1" customWidth="1"/>
    <col min="5" max="16384" width="9.109375" style="4"/>
  </cols>
  <sheetData>
    <row r="1" spans="1:5" s="1" customFormat="1" hidden="1">
      <c r="A1" s="1" t="s">
        <v>201</v>
      </c>
      <c r="B1" s="1" t="s">
        <v>1</v>
      </c>
      <c r="C1" s="2" t="s">
        <v>2</v>
      </c>
      <c r="D1" s="1" t="s">
        <v>3</v>
      </c>
    </row>
    <row r="2" spans="1:5">
      <c r="B2" s="4" t="s">
        <v>19</v>
      </c>
      <c r="C2" s="4" t="s">
        <v>4</v>
      </c>
    </row>
    <row r="3" spans="1:5">
      <c r="A3" s="1" t="s">
        <v>0</v>
      </c>
      <c r="B3" s="4" t="s">
        <v>5</v>
      </c>
      <c r="C3" s="5" t="str">
        <f>"01/11/2023"</f>
        <v>01/11/2023</v>
      </c>
    </row>
    <row r="4" spans="1:5">
      <c r="A4" s="1" t="s">
        <v>0</v>
      </c>
      <c r="B4" s="4" t="s">
        <v>6</v>
      </c>
      <c r="C4" s="5" t="str">
        <f>"30/11/2023"</f>
        <v>30/11/2023</v>
      </c>
    </row>
    <row r="5" spans="1:5">
      <c r="A5" s="1" t="s">
        <v>0</v>
      </c>
      <c r="B5" s="4" t="s">
        <v>26</v>
      </c>
      <c r="C5" s="4" t="str">
        <f>"149"</f>
        <v>149</v>
      </c>
      <c r="D5" s="4" t="s">
        <v>3</v>
      </c>
      <c r="E5" s="4" t="s">
        <v>45</v>
      </c>
    </row>
    <row r="8" spans="1:5">
      <c r="A8" s="1" t="s">
        <v>8</v>
      </c>
      <c r="C8" s="3" t="str">
        <f>TEXT($C$3,"dd/MMM/yyyy") &amp; ".." &amp; TEXT($C$4,"dd/MMM/yyyy")</f>
        <v>01/Nov/2023..30/Nov/2023</v>
      </c>
    </row>
    <row r="9" spans="1:5">
      <c r="A9" s="1" t="s">
        <v>9</v>
      </c>
      <c r="C9" s="3" t="str">
        <f>TEXT($C$3,"yyyyMMdd") &amp; ".." &amp; TEXT($C$4,"yyyyMMdd")</f>
        <v>20231101..20231130</v>
      </c>
    </row>
    <row r="10" spans="1:5">
      <c r="B10" s="4" t="s">
        <v>42</v>
      </c>
      <c r="C10" s="6" t="str">
        <f>"'S7138270','7138270' ,'s7138270'"</f>
        <v>'S7138270','7138270' ,'s7138270'</v>
      </c>
    </row>
    <row r="11" spans="1:5">
      <c r="B11" s="4" t="s">
        <v>39</v>
      </c>
      <c r="C11" s="6" t="str">
        <f>"'S7138270','7138270' ,'s7138270'"</f>
        <v>'S7138270','7138270' ,'s7138270'</v>
      </c>
    </row>
    <row r="12" spans="1:5">
      <c r="B12" s="4" t="s">
        <v>43</v>
      </c>
      <c r="C12" s="6" t="str">
        <f>"'MS'"</f>
        <v>'MS'</v>
      </c>
    </row>
    <row r="13" spans="1:5">
      <c r="B13" s="4" t="s">
        <v>44</v>
      </c>
      <c r="C13" s="4" t="str">
        <f>$D$13&amp;$D$14&amp;$D$15</f>
        <v>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</v>
      </c>
      <c r="D13" s="6" t="str">
        <f>"'CI1148-SGD','CN0035-SGD', 'CA0035-SGD','CN0359-SGD','CJ0050-SGD', 'CG0164-SGD','CY0036-SGD','CI1244-SGD',"</f>
        <v>'CI1148-SGD','CN0035-SGD', 'CA0035-SGD','CN0359-SGD','CJ0050-SGD', 'CG0164-SGD','CY0036-SGD','CI1244-SGD',</v>
      </c>
    </row>
    <row r="14" spans="1:5">
      <c r="D14" s="4" t="str">
        <f>"'CI1252-SGD','CI1278-SGD','CI1305-SGD','CN0025-SGD','CN0026-SGD','CN0170-SGD','CN0210-SGD','CI1296-SGD','CA0216-SGD','CT0122-SGD'"</f>
        <v>'CI1252-SGD','CI1278-SGD','CI1305-SGD','CN0025-SGD','CN0026-SGD','CN0170-SGD','CN0210-SGD','CI1296-SGD','CA0216-SGD','CT0122-SGD'</v>
      </c>
    </row>
    <row r="15" spans="1:5">
      <c r="D15" s="4" t="str">
        <f>"'CW0080-SGD','CY0036-SGD','CW0080-SGD','CS0167-SGD','CG0164-SGD'"</f>
        <v>'CW0080-SGD','CY0036-SGD','CW0080-SGD','CS0167-SGD','CG0164-SGD'</v>
      </c>
    </row>
    <row r="23" spans="3:7">
      <c r="C23" s="45" t="s">
        <v>77</v>
      </c>
    </row>
    <row r="24" spans="3:7">
      <c r="C24" s="6" t="str">
        <f>"'CI1148-SGD','CN0035-SGD','CN0097-SGD','CN0245-SGD' , 'CA0035-SGD','CA0213-SGD','CJ0032-SGD','CJ0050-SGD','CJ0054-SGD' , 'CI1238-SGD','CG0164-SGD','CY0036-SGD','CI1244-SGD',"</f>
        <v>'CI1148-SGD','CN0035-SGD','CN0097-SGD','CN0245-SGD' , 'CA0035-SGD','CA0213-SGD','CJ0032-SGD','CJ0050-SGD','CJ0054-SGD' , 'CI1238-SGD','CG0164-SGD','CY0036-SGD','CI1244-SGD',</v>
      </c>
    </row>
    <row r="25" spans="3:7">
      <c r="C25" s="4" t="str">
        <f>"'CI1252-SGD','CI1278-SGD','CI1305-SGD','CN0025-SGD','CN0026-SGD','CJ0032-SGD','CN0170-SGD','CN0210-SGD','CN0384-SGD','CT0005-SGD' , 'CI1296-SGD','CA0216-SGD','CT0122-SGD'"</f>
        <v>'CI1252-SGD','CI1278-SGD','CI1305-SGD','CN0025-SGD','CN0026-SGD','CJ0032-SGD','CN0170-SGD','CN0210-SGD','CN0384-SGD','CT0005-SGD' , 'CI1296-SGD','CA0216-SGD','CT0122-SGD'</v>
      </c>
    </row>
    <row r="26" spans="3:7">
      <c r="C26" s="4" t="str">
        <f>"'CW0080-SGD','CY0036-SGD','CA0362-SGD','CN0449-SGD','CW0080-SGD','CG0164-SGD'"</f>
        <v>'CW0080-SGD','CY0036-SGD','CA0362-SGD','CN0449-SGD','CW0080-SGD','CG0164-SGD'</v>
      </c>
    </row>
    <row r="27" spans="3:7">
      <c r="F27" s="16"/>
    </row>
    <row r="28" spans="3:7">
      <c r="G28" s="16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B10A2-8A62-4406-918E-4BF1F0625E55}">
  <dimension ref="A1:AP28"/>
  <sheetViews>
    <sheetView workbookViewId="0"/>
  </sheetViews>
  <sheetFormatPr defaultRowHeight="14.4"/>
  <sheetData>
    <row r="1" spans="1:33">
      <c r="A1" s="75" t="s">
        <v>204</v>
      </c>
      <c r="B1" s="75" t="s">
        <v>46</v>
      </c>
      <c r="C1" s="75" t="s">
        <v>7</v>
      </c>
      <c r="D1" s="75" t="s">
        <v>7</v>
      </c>
      <c r="E1" s="75" t="s">
        <v>7</v>
      </c>
      <c r="F1" s="75" t="s">
        <v>7</v>
      </c>
      <c r="G1" s="75" t="s">
        <v>7</v>
      </c>
      <c r="H1" s="75" t="s">
        <v>7</v>
      </c>
      <c r="I1" s="75" t="s">
        <v>7</v>
      </c>
      <c r="J1" s="75" t="s">
        <v>53</v>
      </c>
      <c r="K1" s="75" t="s">
        <v>18</v>
      </c>
      <c r="L1" s="75" t="s">
        <v>18</v>
      </c>
      <c r="O1" s="75" t="s">
        <v>18</v>
      </c>
      <c r="P1" s="75" t="s">
        <v>18</v>
      </c>
      <c r="R1" s="75" t="s">
        <v>18</v>
      </c>
      <c r="S1" s="75" t="s">
        <v>18</v>
      </c>
      <c r="T1" s="75" t="s">
        <v>18</v>
      </c>
      <c r="V1" s="75" t="s">
        <v>18</v>
      </c>
      <c r="W1" s="75" t="s">
        <v>18</v>
      </c>
      <c r="Y1" s="75" t="s">
        <v>7</v>
      </c>
      <c r="Z1" s="75" t="s">
        <v>7</v>
      </c>
      <c r="AA1" s="75" t="s">
        <v>18</v>
      </c>
      <c r="AB1" s="75" t="s">
        <v>18</v>
      </c>
      <c r="AE1" s="75" t="s">
        <v>18</v>
      </c>
      <c r="AG1" s="75" t="s">
        <v>18</v>
      </c>
    </row>
    <row r="2" spans="1:33">
      <c r="A2" s="75" t="s">
        <v>7</v>
      </c>
      <c r="D2" s="75" t="s">
        <v>19</v>
      </c>
      <c r="E2" s="75" t="s">
        <v>111</v>
      </c>
    </row>
    <row r="3" spans="1:33">
      <c r="A3" s="75" t="s">
        <v>7</v>
      </c>
      <c r="D3" s="75" t="s">
        <v>22</v>
      </c>
      <c r="E3" s="75" t="s">
        <v>20</v>
      </c>
      <c r="F3" s="75" t="s">
        <v>21</v>
      </c>
      <c r="G3" s="75" t="s">
        <v>23</v>
      </c>
      <c r="H3" s="75" t="s">
        <v>47</v>
      </c>
      <c r="I3" s="75" t="s">
        <v>24</v>
      </c>
    </row>
    <row r="4" spans="1:33">
      <c r="A4" s="75" t="s">
        <v>7</v>
      </c>
      <c r="C4" s="75" t="s">
        <v>11</v>
      </c>
      <c r="D4" s="75" t="s">
        <v>112</v>
      </c>
      <c r="E4" s="75" t="s">
        <v>113</v>
      </c>
      <c r="F4" s="75" t="s">
        <v>51</v>
      </c>
      <c r="G4" s="75" t="s">
        <v>25</v>
      </c>
      <c r="H4" s="75" t="s">
        <v>114</v>
      </c>
    </row>
    <row r="5" spans="1:33">
      <c r="A5" s="75" t="s">
        <v>7</v>
      </c>
      <c r="C5" s="75" t="s">
        <v>10</v>
      </c>
      <c r="D5" s="75" t="s">
        <v>115</v>
      </c>
      <c r="E5" s="75" t="s">
        <v>116</v>
      </c>
      <c r="F5" s="75" t="s">
        <v>52</v>
      </c>
      <c r="G5" s="75" t="s">
        <v>25</v>
      </c>
      <c r="H5" s="75" t="s">
        <v>114</v>
      </c>
      <c r="I5" s="75" t="s">
        <v>117</v>
      </c>
    </row>
    <row r="6" spans="1:33">
      <c r="A6" s="75" t="s">
        <v>7</v>
      </c>
      <c r="C6" s="75" t="s">
        <v>41</v>
      </c>
      <c r="D6" s="75" t="s">
        <v>118</v>
      </c>
      <c r="E6" s="75" t="s">
        <v>119</v>
      </c>
      <c r="F6" s="75" t="s">
        <v>52</v>
      </c>
      <c r="G6" s="75" t="s">
        <v>25</v>
      </c>
      <c r="H6" s="75" t="s">
        <v>114</v>
      </c>
      <c r="I6" s="75" t="s">
        <v>120</v>
      </c>
    </row>
    <row r="7" spans="1:33">
      <c r="A7" s="75" t="s">
        <v>7</v>
      </c>
    </row>
    <row r="8" spans="1:33">
      <c r="A8" s="75" t="s">
        <v>7</v>
      </c>
    </row>
    <row r="9" spans="1:33">
      <c r="A9" s="75" t="s">
        <v>7</v>
      </c>
    </row>
    <row r="10" spans="1:33">
      <c r="A10" s="75" t="s">
        <v>7</v>
      </c>
    </row>
    <row r="11" spans="1:33">
      <c r="A11" s="75" t="s">
        <v>7</v>
      </c>
      <c r="C11" s="75" t="s">
        <v>27</v>
      </c>
      <c r="E11" s="75" t="s">
        <v>121</v>
      </c>
    </row>
    <row r="12" spans="1:33">
      <c r="A12" s="75" t="s">
        <v>7</v>
      </c>
      <c r="C12" s="75" t="s">
        <v>28</v>
      </c>
      <c r="E12" s="75" t="s">
        <v>122</v>
      </c>
    </row>
    <row r="13" spans="1:33">
      <c r="A13" s="75" t="s">
        <v>7</v>
      </c>
      <c r="C13" s="75" t="s">
        <v>42</v>
      </c>
      <c r="E13" s="75" t="s">
        <v>123</v>
      </c>
    </row>
    <row r="14" spans="1:33">
      <c r="A14" s="75" t="s">
        <v>7</v>
      </c>
      <c r="C14" s="75" t="s">
        <v>39</v>
      </c>
      <c r="E14" s="75" t="s">
        <v>124</v>
      </c>
    </row>
    <row r="15" spans="1:33">
      <c r="A15" s="75" t="s">
        <v>7</v>
      </c>
      <c r="C15" s="75" t="s">
        <v>43</v>
      </c>
      <c r="E15" s="75" t="s">
        <v>125</v>
      </c>
    </row>
    <row r="16" spans="1:33">
      <c r="A16" s="75" t="s">
        <v>7</v>
      </c>
      <c r="C16" s="75" t="s">
        <v>44</v>
      </c>
      <c r="E16" s="75" t="s">
        <v>126</v>
      </c>
    </row>
    <row r="17" spans="1:42">
      <c r="A17" s="75" t="s">
        <v>7</v>
      </c>
    </row>
    <row r="18" spans="1:42">
      <c r="A18" s="75" t="s">
        <v>7</v>
      </c>
    </row>
    <row r="21" spans="1:42">
      <c r="K21" s="75" t="s">
        <v>76</v>
      </c>
    </row>
    <row r="23" spans="1:42">
      <c r="E23" s="75" t="s">
        <v>29</v>
      </c>
      <c r="K23" s="75" t="s">
        <v>78</v>
      </c>
      <c r="L23" s="75" t="s">
        <v>79</v>
      </c>
      <c r="M23" s="75" t="s">
        <v>14</v>
      </c>
      <c r="N23" s="75" t="s">
        <v>16</v>
      </c>
      <c r="O23" s="75" t="s">
        <v>30</v>
      </c>
      <c r="P23" s="75" t="s">
        <v>98</v>
      </c>
      <c r="Q23" s="75" t="s">
        <v>80</v>
      </c>
      <c r="R23" s="75" t="s">
        <v>31</v>
      </c>
      <c r="S23" s="75" t="s">
        <v>38</v>
      </c>
      <c r="T23" s="75" t="s">
        <v>34</v>
      </c>
      <c r="U23" s="75" t="s">
        <v>15</v>
      </c>
      <c r="V23" s="75" t="s">
        <v>17</v>
      </c>
      <c r="W23" s="75" t="s">
        <v>81</v>
      </c>
      <c r="X23" s="75" t="s">
        <v>82</v>
      </c>
      <c r="Y23" s="75" t="s">
        <v>36</v>
      </c>
      <c r="Z23" s="75" t="s">
        <v>12</v>
      </c>
      <c r="AA23" s="75" t="s">
        <v>32</v>
      </c>
      <c r="AB23" s="75" t="s">
        <v>13</v>
      </c>
      <c r="AC23" s="75" t="s">
        <v>57</v>
      </c>
      <c r="AD23" s="75" t="s">
        <v>58</v>
      </c>
      <c r="AE23" s="75" t="s">
        <v>83</v>
      </c>
      <c r="AF23" s="75" t="s">
        <v>84</v>
      </c>
      <c r="AG23" s="75" t="s">
        <v>85</v>
      </c>
      <c r="AH23" s="75" t="s">
        <v>86</v>
      </c>
      <c r="AI23" s="75" t="s">
        <v>87</v>
      </c>
      <c r="AJ23" s="75" t="s">
        <v>88</v>
      </c>
      <c r="AK23" s="75" t="s">
        <v>89</v>
      </c>
      <c r="AL23" s="75" t="s">
        <v>90</v>
      </c>
      <c r="AM23" s="75" t="s">
        <v>91</v>
      </c>
      <c r="AN23" s="75" t="s">
        <v>92</v>
      </c>
      <c r="AO23" s="75" t="s">
        <v>93</v>
      </c>
      <c r="AP23" s="75" t="s">
        <v>94</v>
      </c>
    </row>
    <row r="24" spans="1:42">
      <c r="B24" s="75" t="s">
        <v>127</v>
      </c>
      <c r="C24" s="75" t="s">
        <v>48</v>
      </c>
      <c r="E24" s="75" t="s">
        <v>128</v>
      </c>
      <c r="K24" s="75" t="s">
        <v>129</v>
      </c>
      <c r="L24" s="75" t="s">
        <v>130</v>
      </c>
      <c r="M24" s="75" t="s">
        <v>139</v>
      </c>
      <c r="N24" s="75" t="s">
        <v>140</v>
      </c>
      <c r="O24" s="75" t="s">
        <v>141</v>
      </c>
      <c r="P24" s="75" t="s">
        <v>142</v>
      </c>
      <c r="R24" s="75" t="s">
        <v>143</v>
      </c>
      <c r="S24" s="75" t="s">
        <v>144</v>
      </c>
      <c r="T24" s="75" t="s">
        <v>145</v>
      </c>
      <c r="U24" s="75" t="s">
        <v>146</v>
      </c>
      <c r="V24" s="75" t="s">
        <v>147</v>
      </c>
      <c r="W24" s="75" t="s">
        <v>148</v>
      </c>
      <c r="X24" s="75" t="s">
        <v>149</v>
      </c>
      <c r="Y24" s="75" t="s">
        <v>150</v>
      </c>
      <c r="Z24" s="75" t="s">
        <v>151</v>
      </c>
      <c r="AA24" s="75" t="s">
        <v>152</v>
      </c>
      <c r="AB24" s="75" t="s">
        <v>153</v>
      </c>
      <c r="AC24" s="75" t="s">
        <v>154</v>
      </c>
      <c r="AD24" s="75" t="s">
        <v>155</v>
      </c>
      <c r="AE24" s="75" t="s">
        <v>156</v>
      </c>
      <c r="AF24" s="75" t="s">
        <v>155</v>
      </c>
      <c r="AG24" s="75" t="s">
        <v>96</v>
      </c>
      <c r="AH24" s="75" t="s">
        <v>157</v>
      </c>
      <c r="AI24" s="75" t="s">
        <v>95</v>
      </c>
      <c r="AJ24" s="75" t="s">
        <v>97</v>
      </c>
      <c r="AK24" s="75" t="s">
        <v>158</v>
      </c>
      <c r="AL24" s="75" t="s">
        <v>159</v>
      </c>
      <c r="AM24" s="75" t="s">
        <v>160</v>
      </c>
      <c r="AN24" s="75" t="s">
        <v>161</v>
      </c>
      <c r="AO24" s="75" t="s">
        <v>162</v>
      </c>
      <c r="AP24" s="75" t="s">
        <v>163</v>
      </c>
    </row>
    <row r="25" spans="1:42">
      <c r="B25" s="75" t="s">
        <v>131</v>
      </c>
      <c r="C25" s="75" t="s">
        <v>49</v>
      </c>
      <c r="E25" s="75" t="s">
        <v>132</v>
      </c>
      <c r="K25" s="75" t="s">
        <v>164</v>
      </c>
      <c r="L25" s="75" t="s">
        <v>165</v>
      </c>
      <c r="O25" s="75" t="s">
        <v>166</v>
      </c>
      <c r="R25" s="75" t="s">
        <v>167</v>
      </c>
      <c r="S25" s="75" t="s">
        <v>168</v>
      </c>
      <c r="T25" s="75" t="s">
        <v>169</v>
      </c>
      <c r="V25" s="75" t="s">
        <v>170</v>
      </c>
      <c r="Y25" s="75" t="s">
        <v>169</v>
      </c>
      <c r="Z25" s="75" t="s">
        <v>171</v>
      </c>
      <c r="AA25" s="75" t="s">
        <v>172</v>
      </c>
      <c r="AB25" s="75" t="s">
        <v>173</v>
      </c>
      <c r="AC25" s="75" t="s">
        <v>174</v>
      </c>
      <c r="AD25" s="75" t="s">
        <v>175</v>
      </c>
      <c r="AE25" s="75" t="s">
        <v>176</v>
      </c>
      <c r="AF25" s="75" t="s">
        <v>177</v>
      </c>
      <c r="AG25" s="75" t="s">
        <v>178</v>
      </c>
      <c r="AH25" s="75" t="s">
        <v>179</v>
      </c>
    </row>
    <row r="26" spans="1:42">
      <c r="B26" s="75" t="s">
        <v>133</v>
      </c>
      <c r="C26" s="75" t="s">
        <v>50</v>
      </c>
      <c r="E26" s="75" t="s">
        <v>134</v>
      </c>
      <c r="K26" s="75" t="s">
        <v>180</v>
      </c>
      <c r="L26" s="75" t="s">
        <v>181</v>
      </c>
      <c r="O26" s="75" t="s">
        <v>182</v>
      </c>
      <c r="R26" s="75" t="s">
        <v>183</v>
      </c>
      <c r="S26" s="75" t="s">
        <v>184</v>
      </c>
      <c r="T26" s="75" t="s">
        <v>185</v>
      </c>
      <c r="V26" s="75" t="s">
        <v>186</v>
      </c>
      <c r="Y26" s="75" t="s">
        <v>185</v>
      </c>
      <c r="Z26" s="75" t="s">
        <v>187</v>
      </c>
      <c r="AA26" s="75" t="s">
        <v>188</v>
      </c>
      <c r="AB26" s="75" t="s">
        <v>189</v>
      </c>
      <c r="AC26" s="75" t="s">
        <v>190</v>
      </c>
      <c r="AD26" s="75" t="s">
        <v>191</v>
      </c>
      <c r="AE26" s="75" t="s">
        <v>192</v>
      </c>
      <c r="AF26" s="75" t="s">
        <v>193</v>
      </c>
      <c r="AG26" s="75" t="s">
        <v>194</v>
      </c>
      <c r="AH26" s="75" t="s">
        <v>195</v>
      </c>
    </row>
    <row r="28" spans="1:42">
      <c r="AC28" s="75" t="s">
        <v>135</v>
      </c>
      <c r="AD28" s="75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S31"/>
  <sheetViews>
    <sheetView tabSelected="1" topLeftCell="K19" zoomScale="85" zoomScaleNormal="85" workbookViewId="0">
      <selection activeCell="AB33" sqref="AB33"/>
    </sheetView>
  </sheetViews>
  <sheetFormatPr defaultColWidth="9.109375" defaultRowHeight="14.4"/>
  <cols>
    <col min="1" max="2" width="17.5546875" style="1" hidden="1" customWidth="1"/>
    <col min="3" max="3" width="15.5546875" style="4" hidden="1" customWidth="1"/>
    <col min="4" max="4" width="20.88671875" style="4" hidden="1" customWidth="1"/>
    <col min="5" max="5" width="23.109375" style="4" hidden="1" customWidth="1"/>
    <col min="6" max="6" width="16.109375" style="4" hidden="1" customWidth="1"/>
    <col min="7" max="7" width="12.5546875" style="4" hidden="1" customWidth="1"/>
    <col min="8" max="8" width="9.109375" style="4" hidden="1" customWidth="1"/>
    <col min="9" max="9" width="20" style="8" hidden="1" customWidth="1"/>
    <col min="10" max="10" width="9.109375" style="4" hidden="1" customWidth="1"/>
    <col min="11" max="11" width="10.6640625" style="4" customWidth="1"/>
    <col min="12" max="12" width="10" style="22" customWidth="1"/>
    <col min="13" max="14" width="10.88671875" style="22" customWidth="1"/>
    <col min="15" max="15" width="17.33203125" style="18" bestFit="1" customWidth="1"/>
    <col min="16" max="16" width="6.44140625" style="18" bestFit="1" customWidth="1"/>
    <col min="17" max="17" width="16.109375" style="18" customWidth="1"/>
    <col min="18" max="18" width="11.88671875" style="4" bestFit="1" customWidth="1"/>
    <col min="19" max="19" width="12.44140625" style="4" bestFit="1" customWidth="1"/>
    <col min="20" max="20" width="15.109375" style="4" bestFit="1" customWidth="1"/>
    <col min="21" max="21" width="18.109375" style="4" customWidth="1"/>
    <col min="22" max="22" width="10.6640625" style="47" bestFit="1" customWidth="1"/>
    <col min="23" max="23" width="14.5546875" style="8" bestFit="1" customWidth="1"/>
    <col min="24" max="24" width="20.5546875" style="8" customWidth="1"/>
    <col min="25" max="25" width="5.109375" style="4" hidden="1" customWidth="1"/>
    <col min="26" max="26" width="4.44140625" style="4" hidden="1" customWidth="1"/>
    <col min="27" max="27" width="7.5546875" style="4" bestFit="1" customWidth="1"/>
    <col min="28" max="28" width="10.5546875" style="20" bestFit="1" customWidth="1"/>
    <col min="29" max="29" width="13.5546875" style="20" customWidth="1"/>
    <col min="30" max="30" width="10.5546875" style="20" bestFit="1" customWidth="1"/>
    <col min="31" max="31" width="13.6640625" style="4" bestFit="1" customWidth="1"/>
    <col min="32" max="32" width="20.88671875" style="4" customWidth="1"/>
    <col min="33" max="33" width="8.6640625" style="4" bestFit="1" customWidth="1"/>
    <col min="34" max="34" width="28.109375" style="4" customWidth="1"/>
    <col min="35" max="35" width="11.44140625" style="37" bestFit="1" customWidth="1"/>
    <col min="36" max="36" width="14.88671875" style="37" customWidth="1"/>
    <col min="37" max="37" width="9.109375" style="4"/>
    <col min="38" max="38" width="12" style="4" customWidth="1"/>
    <col min="39" max="39" width="15.88671875" style="4" customWidth="1"/>
    <col min="40" max="40" width="15.109375" style="4" customWidth="1"/>
    <col min="41" max="42" width="9.109375" style="4" customWidth="1"/>
    <col min="43" max="16384" width="9.109375" style="4"/>
  </cols>
  <sheetData>
    <row r="1" spans="1:36" s="1" customFormat="1" hidden="1">
      <c r="A1" s="1" t="s">
        <v>203</v>
      </c>
      <c r="B1" s="1" t="s">
        <v>46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4" t="s">
        <v>7</v>
      </c>
      <c r="J1" s="1" t="s">
        <v>53</v>
      </c>
      <c r="K1" s="1" t="s">
        <v>18</v>
      </c>
      <c r="L1" s="23" t="s">
        <v>18</v>
      </c>
      <c r="M1" s="23"/>
      <c r="N1" s="23"/>
      <c r="O1" s="17" t="s">
        <v>18</v>
      </c>
      <c r="P1" s="17" t="s">
        <v>18</v>
      </c>
      <c r="Q1" s="17"/>
      <c r="R1" s="1" t="s">
        <v>18</v>
      </c>
      <c r="S1" s="1" t="s">
        <v>18</v>
      </c>
      <c r="T1" s="1" t="s">
        <v>18</v>
      </c>
      <c r="V1" s="46" t="s">
        <v>18</v>
      </c>
      <c r="W1" s="14" t="s">
        <v>18</v>
      </c>
      <c r="X1" s="14"/>
      <c r="Y1" s="1" t="s">
        <v>7</v>
      </c>
      <c r="Z1" s="1" t="s">
        <v>7</v>
      </c>
      <c r="AA1" s="1" t="s">
        <v>18</v>
      </c>
      <c r="AB1" s="1" t="s">
        <v>18</v>
      </c>
      <c r="AE1" s="1" t="s">
        <v>18</v>
      </c>
      <c r="AG1" s="1" t="s">
        <v>18</v>
      </c>
      <c r="AI1" s="36"/>
      <c r="AJ1" s="36"/>
    </row>
    <row r="2" spans="1:36" hidden="1">
      <c r="A2" s="1" t="s">
        <v>7</v>
      </c>
      <c r="D2" s="4" t="s">
        <v>19</v>
      </c>
      <c r="E2" s="4" t="str">
        <f>Option!$C$2</f>
        <v>UICACS</v>
      </c>
    </row>
    <row r="3" spans="1:36" hidden="1">
      <c r="A3" s="1" t="s">
        <v>7</v>
      </c>
      <c r="D3" s="7" t="s">
        <v>22</v>
      </c>
      <c r="E3" s="7" t="s">
        <v>20</v>
      </c>
      <c r="F3" s="7" t="s">
        <v>21</v>
      </c>
      <c r="G3" s="7" t="s">
        <v>23</v>
      </c>
      <c r="H3" s="7" t="s">
        <v>47</v>
      </c>
      <c r="I3" s="15" t="s">
        <v>24</v>
      </c>
    </row>
    <row r="4" spans="1:36" ht="15" hidden="1" customHeight="1">
      <c r="A4" s="1" t="s">
        <v>7</v>
      </c>
      <c r="C4" s="4" t="s">
        <v>11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(U_ENR IN ('S7138270','7138270' ,'s7138270')  OR U_MSENR IN ('S7138270','7138270' ,'s7138270'))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 FROM   UICACS.AF_CV_XL_INVOICE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(U_ENR IN ('S7138270','7138270' ,'s7138270')  OR U_MSENR IN ('S7138270','7138270' ,'s7138270')) AND U_PRODTYPE ='MS' AND %Filter1% AND %Filter2%    ORDER BY DOCNUM, DOCDATE</v>
      </c>
      <c r="F4" s="8" t="s">
        <v>51</v>
      </c>
      <c r="G4" s="4" t="s">
        <v>25</v>
      </c>
      <c r="H4" s="4" t="str">
        <f>" ORDER BY DOCNUM, DOCDATE"</f>
        <v xml:space="preserve"> ORDER BY DOCNUM, DOCDATE</v>
      </c>
    </row>
    <row r="5" spans="1:36" ht="15" hidden="1" customHeight="1">
      <c r="A5" s="1" t="s">
        <v>7</v>
      </c>
      <c r="C5" s="4" t="s">
        <v>10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U_ENR IN ('S7138270','7138270' ,'s7138270')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U_ENR IN ('S7138270','7138270' ,'s7138270') 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U_ENR IN ('S7138270','7138270' ,'s7138270')  AND U_PRODTYPE ='MS' AND %Filter1% AND %Filter2%    ORDER BY DOCNUM, DOCDATE</v>
      </c>
      <c r="F5" s="8" t="s">
        <v>52</v>
      </c>
      <c r="G5" s="4" t="s">
        <v>25</v>
      </c>
      <c r="H5" s="4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U_ENR IN ('S7138270','7138270' ,'s7138270')  AND U_PRODTYPE ='MS' AND %Filter1% AND %Filter2%   </v>
      </c>
    </row>
    <row r="6" spans="1:36" ht="15.75" hidden="1" customHeight="1">
      <c r="A6" s="1" t="s">
        <v>7</v>
      </c>
      <c r="C6" s="4" t="s">
        <v>41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U_MSENR IN ('S7138270','7138270' ,'s7138270')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U_MSENR IN ('S7138270','7138270' ,'s7138270')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U_MSENR IN ('S7138270','7138270' ,'s7138270') AND U_PRODTYPE ='MS' AND %Filter1% AND %Filter2%    ORDER BY DOCNUM, DOCDATE</v>
      </c>
      <c r="F6" s="8" t="s">
        <v>52</v>
      </c>
      <c r="G6" s="4" t="s">
        <v>25</v>
      </c>
      <c r="H6" s="4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U_MSENR IN ('S7138270','7138270' ,'s7138270') AND U_PRODTYPE ='MS' AND %Filter1% AND %Filter2%   </v>
      </c>
    </row>
    <row r="7" spans="1:36" hidden="1">
      <c r="A7" s="1" t="s">
        <v>7</v>
      </c>
    </row>
    <row r="8" spans="1:36" hidden="1">
      <c r="A8" s="1" t="s">
        <v>7</v>
      </c>
      <c r="K8" s="9"/>
    </row>
    <row r="9" spans="1:36" hidden="1">
      <c r="A9" s="1" t="s">
        <v>7</v>
      </c>
      <c r="K9" s="9"/>
    </row>
    <row r="10" spans="1:36" hidden="1">
      <c r="A10" s="1" t="s">
        <v>7</v>
      </c>
    </row>
    <row r="11" spans="1:36" hidden="1">
      <c r="A11" s="1" t="s">
        <v>7</v>
      </c>
      <c r="C11" s="4" t="s">
        <v>27</v>
      </c>
      <c r="E11" s="4" t="str">
        <f>Option!$C$9</f>
        <v>20231101..20231130</v>
      </c>
      <c r="K11" s="9"/>
    </row>
    <row r="12" spans="1:36" hidden="1">
      <c r="A12" s="1" t="s">
        <v>7</v>
      </c>
      <c r="C12" s="4" t="s">
        <v>28</v>
      </c>
      <c r="E12" s="4" t="str">
        <f>Option!$C$5</f>
        <v>149</v>
      </c>
      <c r="K12" s="9"/>
    </row>
    <row r="13" spans="1:36" hidden="1">
      <c r="A13" s="1" t="s">
        <v>7</v>
      </c>
      <c r="C13" s="4" t="s">
        <v>42</v>
      </c>
      <c r="E13" s="4" t="str">
        <f>Option!$C$10</f>
        <v>'S7138270','7138270' ,'s7138270'</v>
      </c>
      <c r="K13" s="9"/>
    </row>
    <row r="14" spans="1:36" hidden="1">
      <c r="A14" s="1" t="s">
        <v>7</v>
      </c>
      <c r="C14" s="4" t="s">
        <v>39</v>
      </c>
      <c r="E14" s="4" t="str">
        <f>Option!$C$11</f>
        <v>'S7138270','7138270' ,'s7138270'</v>
      </c>
      <c r="K14" s="9"/>
    </row>
    <row r="15" spans="1:36" hidden="1">
      <c r="A15" s="1" t="s">
        <v>7</v>
      </c>
      <c r="C15" s="4" t="s">
        <v>43</v>
      </c>
      <c r="E15" s="4" t="str">
        <f>Option!$C$12</f>
        <v>'MS'</v>
      </c>
      <c r="AG15" s="16"/>
    </row>
    <row r="16" spans="1:36" hidden="1">
      <c r="A16" s="1" t="s">
        <v>7</v>
      </c>
      <c r="C16" s="4" t="s">
        <v>44</v>
      </c>
      <c r="E16" s="4" t="str">
        <f>Option!$C$13</f>
        <v>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</v>
      </c>
    </row>
    <row r="17" spans="1:45" hidden="1">
      <c r="A17" s="1" t="s">
        <v>7</v>
      </c>
    </row>
    <row r="18" spans="1:45" s="24" customFormat="1" hidden="1">
      <c r="A18" s="24" t="s">
        <v>7</v>
      </c>
      <c r="I18" s="25"/>
      <c r="L18" s="26"/>
      <c r="M18" s="26"/>
      <c r="N18" s="26"/>
      <c r="O18" s="27"/>
      <c r="P18" s="27"/>
      <c r="Q18" s="27"/>
      <c r="V18" s="48"/>
      <c r="W18" s="25"/>
      <c r="X18" s="25"/>
      <c r="AB18" s="28"/>
      <c r="AC18" s="28"/>
      <c r="AD18" s="28"/>
      <c r="AI18" s="38"/>
      <c r="AJ18" s="38"/>
    </row>
    <row r="20" spans="1:45" ht="15.6"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49"/>
      <c r="W20" s="50"/>
      <c r="X20" s="50"/>
      <c r="Y20" s="21"/>
      <c r="Z20" s="21"/>
      <c r="AA20" s="21"/>
      <c r="AB20" s="21"/>
      <c r="AC20" s="21"/>
      <c r="AD20" s="21"/>
      <c r="AE20" s="21"/>
      <c r="AF20" s="21"/>
      <c r="AG20" s="21"/>
      <c r="AH20" s="21"/>
    </row>
    <row r="21" spans="1:45" s="43" customFormat="1" ht="18">
      <c r="A21" s="42"/>
      <c r="B21" s="42"/>
      <c r="I21" s="44"/>
      <c r="K21" s="76" t="s">
        <v>205</v>
      </c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</row>
    <row r="22" spans="1:45" ht="15.6"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49"/>
      <c r="W22" s="50"/>
      <c r="X22" s="50"/>
      <c r="Y22" s="21"/>
      <c r="Z22" s="21"/>
      <c r="AA22" s="21"/>
      <c r="AB22" s="21"/>
      <c r="AC22" s="21"/>
      <c r="AD22" s="21"/>
      <c r="AE22" s="21"/>
      <c r="AF22" s="21"/>
      <c r="AG22" s="21"/>
      <c r="AH22" s="21"/>
    </row>
    <row r="23" spans="1:45" s="57" customFormat="1" ht="62.4">
      <c r="A23" s="58"/>
      <c r="B23" s="58"/>
      <c r="E23" s="59" t="s">
        <v>29</v>
      </c>
      <c r="I23" s="60"/>
      <c r="K23" s="56" t="s">
        <v>78</v>
      </c>
      <c r="L23" s="56" t="s">
        <v>79</v>
      </c>
      <c r="M23" s="56" t="s">
        <v>14</v>
      </c>
      <c r="N23" s="56" t="s">
        <v>16</v>
      </c>
      <c r="O23" s="61" t="s">
        <v>30</v>
      </c>
      <c r="P23" s="56" t="s">
        <v>98</v>
      </c>
      <c r="Q23" s="62" t="s">
        <v>80</v>
      </c>
      <c r="R23" s="56" t="s">
        <v>31</v>
      </c>
      <c r="S23" s="62" t="s">
        <v>38</v>
      </c>
      <c r="T23" s="62" t="s">
        <v>34</v>
      </c>
      <c r="U23" s="63" t="s">
        <v>15</v>
      </c>
      <c r="V23" s="63" t="s">
        <v>17</v>
      </c>
      <c r="W23" s="55" t="s">
        <v>81</v>
      </c>
      <c r="X23" s="55" t="s">
        <v>82</v>
      </c>
      <c r="Y23" s="64" t="s">
        <v>36</v>
      </c>
      <c r="Z23" s="64" t="s">
        <v>12</v>
      </c>
      <c r="AA23" s="62" t="s">
        <v>32</v>
      </c>
      <c r="AB23" s="62" t="s">
        <v>13</v>
      </c>
      <c r="AC23" s="65" t="s">
        <v>57</v>
      </c>
      <c r="AD23" s="65" t="s">
        <v>58</v>
      </c>
      <c r="AE23" s="53" t="s">
        <v>83</v>
      </c>
      <c r="AF23" s="54" t="s">
        <v>84</v>
      </c>
      <c r="AG23" s="54" t="s">
        <v>85</v>
      </c>
      <c r="AH23" s="54" t="s">
        <v>86</v>
      </c>
      <c r="AI23" s="55" t="s">
        <v>87</v>
      </c>
      <c r="AJ23" s="55" t="s">
        <v>88</v>
      </c>
      <c r="AK23" s="55" t="s">
        <v>89</v>
      </c>
      <c r="AL23" s="55" t="s">
        <v>90</v>
      </c>
      <c r="AM23" s="55" t="s">
        <v>91</v>
      </c>
      <c r="AN23" s="55" t="s">
        <v>92</v>
      </c>
      <c r="AO23" s="56" t="s">
        <v>93</v>
      </c>
      <c r="AP23" s="56" t="s">
        <v>94</v>
      </c>
    </row>
    <row r="24" spans="1:45">
      <c r="B24" s="1" t="e">
        <f>IF(K24="","Hide","Show")</f>
        <v>#VALUE!</v>
      </c>
      <c r="C24" s="4" t="s">
        <v>48</v>
      </c>
      <c r="E24" s="13" t="s">
        <v>199</v>
      </c>
      <c r="K24" s="22" t="e">
        <f>MONTH(N24)</f>
        <v>#VALUE!</v>
      </c>
      <c r="L24" s="22" t="e">
        <f>YEAR(N24)</f>
        <v>#VALUE!</v>
      </c>
      <c r="M24" s="4" t="s">
        <v>206</v>
      </c>
      <c r="N24" s="41" t="s">
        <v>199</v>
      </c>
      <c r="O24" s="22" t="s">
        <v>199</v>
      </c>
      <c r="P24" s="22" t="s">
        <v>199</v>
      </c>
      <c r="Q24" s="22"/>
      <c r="R24" s="22" t="s">
        <v>199</v>
      </c>
      <c r="S24" s="4" t="s">
        <v>199</v>
      </c>
      <c r="T24" s="22" t="s">
        <v>199</v>
      </c>
      <c r="U24" s="47" t="s">
        <v>199</v>
      </c>
      <c r="V24" s="47" t="s">
        <v>199</v>
      </c>
      <c r="W24" s="47" t="s">
        <v>199</v>
      </c>
      <c r="X24" s="72" t="e">
        <f>SUM(N24-V24)</f>
        <v>#VALUE!</v>
      </c>
      <c r="Y24" s="52" t="s">
        <v>199</v>
      </c>
      <c r="Z24" s="52" t="s">
        <v>199</v>
      </c>
      <c r="AA24" s="52" t="s">
        <v>199</v>
      </c>
      <c r="AB24" s="72" t="s">
        <v>199</v>
      </c>
      <c r="AC24" s="69">
        <f>IFERROR(AD24/AB24,0)</f>
        <v>0</v>
      </c>
      <c r="AD24" s="39" t="s">
        <v>199</v>
      </c>
      <c r="AE24" s="22" t="s">
        <v>199</v>
      </c>
      <c r="AF24" s="68" t="s">
        <v>199</v>
      </c>
      <c r="AG24" s="41" t="s">
        <v>96</v>
      </c>
      <c r="AH24" s="73" t="s">
        <v>199</v>
      </c>
      <c r="AI24" s="66" t="s">
        <v>95</v>
      </c>
      <c r="AJ24" s="66" t="s">
        <v>97</v>
      </c>
      <c r="AK24" s="3" t="s">
        <v>199</v>
      </c>
      <c r="AL24" s="3" t="s">
        <v>199</v>
      </c>
      <c r="AM24" s="22" t="s">
        <v>199</v>
      </c>
      <c r="AN24" s="22" t="s">
        <v>199</v>
      </c>
      <c r="AO24" s="22" t="s">
        <v>199</v>
      </c>
      <c r="AP24" s="22" t="s">
        <v>199</v>
      </c>
    </row>
    <row r="25" spans="1:45" hidden="1">
      <c r="B25" s="1" t="str">
        <f>IF(K25="","Hide","Show")</f>
        <v>Hide</v>
      </c>
      <c r="C25" s="4" t="s">
        <v>49</v>
      </c>
      <c r="E25" s="13" t="s">
        <v>199</v>
      </c>
      <c r="K25" s="4" t="s">
        <v>199</v>
      </c>
      <c r="L25" s="41" t="s">
        <v>199</v>
      </c>
      <c r="M25" s="41"/>
      <c r="N25" s="41"/>
      <c r="O25" s="4" t="s">
        <v>199</v>
      </c>
      <c r="P25" s="4"/>
      <c r="Q25" s="4"/>
      <c r="R25" s="4" t="s">
        <v>199</v>
      </c>
      <c r="S25" s="4" t="s">
        <v>199</v>
      </c>
      <c r="T25" s="4" t="s">
        <v>199</v>
      </c>
      <c r="V25" s="47" t="s">
        <v>199</v>
      </c>
      <c r="W25" s="51"/>
      <c r="X25" s="51"/>
      <c r="Y25" s="4" t="s">
        <v>199</v>
      </c>
      <c r="Z25" s="4" t="s">
        <v>199</v>
      </c>
      <c r="AA25" s="4" t="s">
        <v>199</v>
      </c>
      <c r="AB25" s="20" t="s">
        <v>199</v>
      </c>
      <c r="AC25" s="70">
        <f>IFERROR(AD25/AB25,0)</f>
        <v>0</v>
      </c>
      <c r="AD25" s="39" t="s">
        <v>199</v>
      </c>
      <c r="AE25" s="4" t="s">
        <v>199</v>
      </c>
      <c r="AF25" s="18" t="s">
        <v>199</v>
      </c>
      <c r="AG25" s="5" t="s">
        <v>199</v>
      </c>
      <c r="AH25" s="4" t="s">
        <v>199</v>
      </c>
      <c r="AI25" s="39"/>
      <c r="AJ25" s="39"/>
    </row>
    <row r="26" spans="1:45" hidden="1">
      <c r="B26" s="1" t="str">
        <f>IF(K26="","Hide","Show")</f>
        <v>Hide</v>
      </c>
      <c r="C26" s="4" t="s">
        <v>50</v>
      </c>
      <c r="E26" s="13" t="s">
        <v>199</v>
      </c>
      <c r="K26" s="4" t="s">
        <v>199</v>
      </c>
      <c r="L26" s="41" t="s">
        <v>199</v>
      </c>
      <c r="M26" s="41"/>
      <c r="N26" s="41"/>
      <c r="O26" s="4" t="s">
        <v>199</v>
      </c>
      <c r="P26" s="4"/>
      <c r="Q26" s="4"/>
      <c r="R26" s="4" t="s">
        <v>199</v>
      </c>
      <c r="S26" s="4" t="s">
        <v>199</v>
      </c>
      <c r="T26" s="4" t="s">
        <v>199</v>
      </c>
      <c r="V26" s="47" t="s">
        <v>199</v>
      </c>
      <c r="W26" s="51"/>
      <c r="X26" s="51"/>
      <c r="Y26" s="4" t="s">
        <v>199</v>
      </c>
      <c r="Z26" s="4" t="s">
        <v>199</v>
      </c>
      <c r="AA26" s="4" t="s">
        <v>199</v>
      </c>
      <c r="AB26" s="20" t="s">
        <v>199</v>
      </c>
      <c r="AC26" s="70">
        <f>IFERROR(AD26/AB26,0)</f>
        <v>0</v>
      </c>
      <c r="AD26" s="39" t="s">
        <v>199</v>
      </c>
      <c r="AE26" s="4" t="s">
        <v>199</v>
      </c>
      <c r="AF26" s="18" t="s">
        <v>199</v>
      </c>
      <c r="AG26" s="5" t="s">
        <v>199</v>
      </c>
      <c r="AH26" s="4" t="s">
        <v>199</v>
      </c>
      <c r="AI26" s="39"/>
      <c r="AJ26" s="39"/>
    </row>
    <row r="27" spans="1:45">
      <c r="AC27" s="70"/>
      <c r="AD27" s="39"/>
      <c r="AG27" s="5"/>
      <c r="AI27" s="39"/>
      <c r="AJ27" s="39"/>
    </row>
    <row r="28" spans="1:45" ht="15" thickBot="1">
      <c r="AC28" s="71">
        <f>SUBTOTAL(9,AC24:AC27)</f>
        <v>0</v>
      </c>
      <c r="AD28" s="40">
        <f>SUBTOTAL(9,AD24:AD27)</f>
        <v>0</v>
      </c>
      <c r="AG28" s="5"/>
      <c r="AI28" s="67"/>
      <c r="AJ28" s="67"/>
    </row>
    <row r="29" spans="1:45">
      <c r="AQ29" s="16"/>
    </row>
    <row r="30" spans="1:45">
      <c r="AR30" s="16"/>
    </row>
    <row r="31" spans="1:45">
      <c r="AS31" s="16"/>
    </row>
  </sheetData>
  <sortState xmlns:xlrd2="http://schemas.microsoft.com/office/spreadsheetml/2017/richdata2" ref="K24:AJ391">
    <sortCondition ref="R24:R393"/>
  </sortState>
  <mergeCells count="1">
    <mergeCell ref="K21:AR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"/>
  <sheetViews>
    <sheetView topLeftCell="C8" zoomScale="70" zoomScaleNormal="70" workbookViewId="0">
      <selection activeCell="P3" sqref="P3"/>
    </sheetView>
  </sheetViews>
  <sheetFormatPr defaultRowHeight="14.4"/>
  <cols>
    <col min="1" max="1" width="9.109375" hidden="1" customWidth="1"/>
    <col min="2" max="2" width="11.88671875" bestFit="1" customWidth="1"/>
    <col min="3" max="3" width="145" bestFit="1" customWidth="1"/>
    <col min="4" max="4" width="15.5546875" bestFit="1" customWidth="1"/>
    <col min="5" max="5" width="14.88671875" bestFit="1" customWidth="1"/>
    <col min="6" max="6" width="15.44140625" bestFit="1" customWidth="1"/>
    <col min="7" max="7" width="25.109375" bestFit="1" customWidth="1"/>
    <col min="8" max="8" width="13.5546875" bestFit="1" customWidth="1"/>
    <col min="9" max="9" width="19.44140625" bestFit="1" customWidth="1"/>
    <col min="10" max="10" width="13.5546875" bestFit="1" customWidth="1"/>
    <col min="11" max="11" width="14.44140625" bestFit="1" customWidth="1"/>
    <col min="12" max="12" width="11.44140625" bestFit="1" customWidth="1"/>
    <col min="13" max="13" width="11.5546875" bestFit="1" customWidth="1"/>
    <col min="14" max="14" width="15" bestFit="1" customWidth="1"/>
    <col min="15" max="15" width="12.5546875" bestFit="1" customWidth="1"/>
    <col min="16" max="16" width="9.5546875" bestFit="1" customWidth="1"/>
    <col min="17" max="17" width="8" bestFit="1" customWidth="1"/>
    <col min="18" max="18" width="9.88671875" bestFit="1" customWidth="1"/>
    <col min="19" max="19" width="12.109375" bestFit="1" customWidth="1"/>
  </cols>
  <sheetData>
    <row r="1" spans="1:19" hidden="1">
      <c r="A1" t="s">
        <v>75</v>
      </c>
    </row>
    <row r="2" spans="1:19">
      <c r="B2" s="30" t="s">
        <v>14</v>
      </c>
      <c r="C2" s="30" t="s">
        <v>16</v>
      </c>
      <c r="D2" s="30" t="s">
        <v>30</v>
      </c>
      <c r="E2" s="30" t="s">
        <v>31</v>
      </c>
      <c r="F2" s="30" t="s">
        <v>32</v>
      </c>
      <c r="G2" s="30" t="s">
        <v>33</v>
      </c>
      <c r="H2" s="30" t="s">
        <v>34</v>
      </c>
      <c r="I2" s="30" t="s">
        <v>35</v>
      </c>
      <c r="J2" s="30" t="s">
        <v>36</v>
      </c>
      <c r="K2" s="30" t="s">
        <v>12</v>
      </c>
      <c r="L2" s="30" t="s">
        <v>32</v>
      </c>
      <c r="M2" s="30" t="s">
        <v>13</v>
      </c>
      <c r="N2" s="30" t="s">
        <v>37</v>
      </c>
      <c r="O2" s="30" t="s">
        <v>38</v>
      </c>
      <c r="P2" s="31" t="s">
        <v>17</v>
      </c>
      <c r="Q2" s="30" t="s">
        <v>15</v>
      </c>
      <c r="R2" s="31" t="s">
        <v>57</v>
      </c>
      <c r="S2" s="32" t="s">
        <v>58</v>
      </c>
    </row>
    <row r="3" spans="1:19">
      <c r="B3" s="33" t="s">
        <v>59</v>
      </c>
      <c r="C3" s="34" t="s">
        <v>60</v>
      </c>
      <c r="D3" s="33" t="s">
        <v>39</v>
      </c>
      <c r="E3" s="33" t="s">
        <v>61</v>
      </c>
      <c r="F3" s="33" t="s">
        <v>62</v>
      </c>
      <c r="G3" s="33" t="s">
        <v>63</v>
      </c>
      <c r="H3" s="33" t="s">
        <v>64</v>
      </c>
      <c r="I3" s="33" t="s">
        <v>40</v>
      </c>
      <c r="J3" s="33" t="s">
        <v>65</v>
      </c>
      <c r="K3" s="33" t="s">
        <v>66</v>
      </c>
      <c r="L3" s="33" t="s">
        <v>67</v>
      </c>
      <c r="M3" s="33" t="s">
        <v>68</v>
      </c>
      <c r="N3" s="33" t="s">
        <v>69</v>
      </c>
      <c r="O3" s="33" t="s">
        <v>70</v>
      </c>
      <c r="P3" s="34" t="s">
        <v>71</v>
      </c>
      <c r="Q3" s="33" t="s">
        <v>72</v>
      </c>
      <c r="R3" s="35" t="e">
        <v>#VALUE!</v>
      </c>
      <c r="S3" s="35" t="s">
        <v>73</v>
      </c>
    </row>
    <row r="4" spans="1:19">
      <c r="B4" s="10" t="s">
        <v>14</v>
      </c>
      <c r="C4" s="10" t="s">
        <v>16</v>
      </c>
      <c r="D4" s="19" t="s">
        <v>30</v>
      </c>
      <c r="E4" s="10" t="s">
        <v>31</v>
      </c>
      <c r="F4" s="11" t="s">
        <v>32</v>
      </c>
      <c r="G4" s="11" t="s">
        <v>33</v>
      </c>
      <c r="H4" s="11" t="s">
        <v>34</v>
      </c>
      <c r="I4" s="10" t="s">
        <v>35</v>
      </c>
      <c r="J4" s="12" t="s">
        <v>36</v>
      </c>
      <c r="K4" s="12" t="s">
        <v>12</v>
      </c>
      <c r="L4" s="11" t="s">
        <v>32</v>
      </c>
      <c r="M4" s="11" t="s">
        <v>13</v>
      </c>
      <c r="N4" s="11" t="s">
        <v>37</v>
      </c>
      <c r="O4" s="11" t="s">
        <v>38</v>
      </c>
      <c r="P4" s="11" t="s">
        <v>17</v>
      </c>
      <c r="Q4" s="11" t="s">
        <v>15</v>
      </c>
      <c r="R4" s="35"/>
      <c r="S4" s="35"/>
    </row>
    <row r="5" spans="1:19" ht="187.2">
      <c r="B5" t="s">
        <v>74</v>
      </c>
      <c r="C5" s="29" t="s">
        <v>54</v>
      </c>
    </row>
    <row r="7" spans="1:19" ht="187.2">
      <c r="C7" s="29" t="s">
        <v>56</v>
      </c>
    </row>
    <row r="9" spans="1:19" ht="187.2">
      <c r="C9" s="29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5706E-2CE0-4F9F-8BD4-E25E5FC8379D}">
  <dimension ref="A1:B9"/>
  <sheetViews>
    <sheetView topLeftCell="B2" workbookViewId="0">
      <selection activeCell="B9" sqref="B9"/>
    </sheetView>
  </sheetViews>
  <sheetFormatPr defaultRowHeight="14.4"/>
  <cols>
    <col min="1" max="1" width="8.88671875" hidden="1" customWidth="1"/>
  </cols>
  <sheetData>
    <row r="1" spans="1:2" hidden="1">
      <c r="A1" t="s">
        <v>75</v>
      </c>
    </row>
    <row r="5" spans="1:2" ht="18">
      <c r="B5" s="74" t="s">
        <v>99</v>
      </c>
    </row>
    <row r="7" spans="1:2">
      <c r="B7" s="6" t="str">
        <f>"'CI1148-SGD','CN0035-SGD', 'CA0035-SGD','CN0359-SGD','CJ0050-SGD', 'CG0164-SGD','CY0036-SGD','CI1244-SGD',"</f>
        <v>'CI1148-SGD','CN0035-SGD', 'CA0035-SGD','CN0359-SGD','CJ0050-SGD', 'CG0164-SGD','CY0036-SGD','CI1244-SGD',</v>
      </c>
    </row>
    <row r="8" spans="1:2">
      <c r="B8" s="4" t="str">
        <f>"'CI1252-SGD','CI1278-SGD','CI1305-SGD','CN0025-SGD','CN0026-SGD','CN0170-SGD','CN0210-SGD','CI1296-SGD','CA0216-SGD','CT0122-SGD'"</f>
        <v>'CI1252-SGD','CI1278-SGD','CI1305-SGD','CN0025-SGD','CN0026-SGD','CN0170-SGD','CN0210-SGD','CI1296-SGD','CA0216-SGD','CT0122-SGD'</v>
      </c>
    </row>
    <row r="9" spans="1:2">
      <c r="B9" s="4" t="str">
        <f>"'CW0080-SGD','CY0036-SGD','CW0080-SGD','CS0176-SGD','CG0164-SGD'"</f>
        <v>'CW0080-SGD','CY0036-SGD','CW0080-SGD','CS0176-SGD','CG0164-SGD'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87B03-DFE7-4004-84E9-883657DDE7AD}">
  <dimension ref="A1:E26"/>
  <sheetViews>
    <sheetView workbookViewId="0"/>
  </sheetViews>
  <sheetFormatPr defaultRowHeight="14.4"/>
  <sheetData>
    <row r="1" spans="1:5">
      <c r="A1" s="75" t="s">
        <v>137</v>
      </c>
      <c r="B1" s="75" t="s">
        <v>1</v>
      </c>
      <c r="C1" s="75" t="s">
        <v>2</v>
      </c>
      <c r="D1" s="75" t="s">
        <v>3</v>
      </c>
    </row>
    <row r="2" spans="1:5">
      <c r="B2" s="75" t="s">
        <v>19</v>
      </c>
      <c r="C2" s="75" t="s">
        <v>4</v>
      </c>
    </row>
    <row r="3" spans="1:5">
      <c r="A3" s="75" t="s">
        <v>0</v>
      </c>
      <c r="B3" s="75" t="s">
        <v>5</v>
      </c>
      <c r="C3" s="75" t="s">
        <v>197</v>
      </c>
    </row>
    <row r="4" spans="1:5">
      <c r="A4" s="75" t="s">
        <v>0</v>
      </c>
      <c r="B4" s="75" t="s">
        <v>6</v>
      </c>
      <c r="C4" s="75" t="s">
        <v>198</v>
      </c>
    </row>
    <row r="5" spans="1:5">
      <c r="A5" s="75" t="s">
        <v>0</v>
      </c>
      <c r="B5" s="75" t="s">
        <v>26</v>
      </c>
      <c r="C5" s="75" t="s">
        <v>200</v>
      </c>
      <c r="D5" s="75" t="s">
        <v>100</v>
      </c>
      <c r="E5" s="75" t="s">
        <v>45</v>
      </c>
    </row>
    <row r="8" spans="1:5">
      <c r="A8" s="75" t="s">
        <v>8</v>
      </c>
      <c r="C8" s="75" t="s">
        <v>101</v>
      </c>
    </row>
    <row r="9" spans="1:5">
      <c r="A9" s="75" t="s">
        <v>9</v>
      </c>
      <c r="C9" s="75" t="s">
        <v>102</v>
      </c>
    </row>
    <row r="10" spans="1:5">
      <c r="B10" s="75" t="s">
        <v>42</v>
      </c>
      <c r="C10" s="75" t="s">
        <v>103</v>
      </c>
    </row>
    <row r="11" spans="1:5">
      <c r="B11" s="75" t="s">
        <v>39</v>
      </c>
      <c r="C11" s="75" t="s">
        <v>103</v>
      </c>
    </row>
    <row r="12" spans="1:5">
      <c r="B12" s="75" t="s">
        <v>43</v>
      </c>
      <c r="C12" s="75" t="s">
        <v>104</v>
      </c>
    </row>
    <row r="13" spans="1:5">
      <c r="B13" s="75" t="s">
        <v>44</v>
      </c>
      <c r="C13" s="75" t="s">
        <v>105</v>
      </c>
      <c r="D13" s="75" t="s">
        <v>106</v>
      </c>
    </row>
    <row r="14" spans="1:5">
      <c r="D14" s="75" t="s">
        <v>107</v>
      </c>
    </row>
    <row r="15" spans="1:5">
      <c r="D15" s="75" t="s">
        <v>136</v>
      </c>
    </row>
    <row r="23" spans="3:3">
      <c r="C23" s="75" t="s">
        <v>77</v>
      </c>
    </row>
    <row r="24" spans="3:3">
      <c r="C24" s="75" t="s">
        <v>108</v>
      </c>
    </row>
    <row r="25" spans="3:3">
      <c r="C25" s="75" t="s">
        <v>109</v>
      </c>
    </row>
    <row r="26" spans="3:3">
      <c r="C26" s="75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85C06-9A33-4CED-9FD8-9E1DD1D50C2B}">
  <dimension ref="A1:E26"/>
  <sheetViews>
    <sheetView workbookViewId="0"/>
  </sheetViews>
  <sheetFormatPr defaultRowHeight="14.4"/>
  <sheetData>
    <row r="1" spans="1:5">
      <c r="A1" s="75" t="s">
        <v>137</v>
      </c>
      <c r="B1" s="75" t="s">
        <v>1</v>
      </c>
      <c r="C1" s="75" t="s">
        <v>2</v>
      </c>
      <c r="D1" s="75" t="s">
        <v>3</v>
      </c>
    </row>
    <row r="2" spans="1:5">
      <c r="B2" s="75" t="s">
        <v>19</v>
      </c>
      <c r="C2" s="75" t="s">
        <v>4</v>
      </c>
    </row>
    <row r="3" spans="1:5">
      <c r="A3" s="75" t="s">
        <v>0</v>
      </c>
      <c r="B3" s="75" t="s">
        <v>5</v>
      </c>
      <c r="C3" s="75" t="s">
        <v>197</v>
      </c>
    </row>
    <row r="4" spans="1:5">
      <c r="A4" s="75" t="s">
        <v>0</v>
      </c>
      <c r="B4" s="75" t="s">
        <v>6</v>
      </c>
      <c r="C4" s="75" t="s">
        <v>198</v>
      </c>
    </row>
    <row r="5" spans="1:5">
      <c r="A5" s="75" t="s">
        <v>0</v>
      </c>
      <c r="B5" s="75" t="s">
        <v>26</v>
      </c>
      <c r="C5" s="75" t="s">
        <v>200</v>
      </c>
      <c r="D5" s="75" t="s">
        <v>100</v>
      </c>
      <c r="E5" s="75" t="s">
        <v>45</v>
      </c>
    </row>
    <row r="8" spans="1:5">
      <c r="A8" s="75" t="s">
        <v>8</v>
      </c>
      <c r="C8" s="75" t="s">
        <v>101</v>
      </c>
    </row>
    <row r="9" spans="1:5">
      <c r="A9" s="75" t="s">
        <v>9</v>
      </c>
      <c r="C9" s="75" t="s">
        <v>102</v>
      </c>
    </row>
    <row r="10" spans="1:5">
      <c r="B10" s="75" t="s">
        <v>42</v>
      </c>
      <c r="C10" s="75" t="s">
        <v>103</v>
      </c>
    </row>
    <row r="11" spans="1:5">
      <c r="B11" s="75" t="s">
        <v>39</v>
      </c>
      <c r="C11" s="75" t="s">
        <v>103</v>
      </c>
    </row>
    <row r="12" spans="1:5">
      <c r="B12" s="75" t="s">
        <v>43</v>
      </c>
      <c r="C12" s="75" t="s">
        <v>104</v>
      </c>
    </row>
    <row r="13" spans="1:5">
      <c r="B13" s="75" t="s">
        <v>44</v>
      </c>
      <c r="C13" s="75" t="s">
        <v>105</v>
      </c>
      <c r="D13" s="75" t="s">
        <v>106</v>
      </c>
    </row>
    <row r="14" spans="1:5">
      <c r="D14" s="75" t="s">
        <v>107</v>
      </c>
    </row>
    <row r="15" spans="1:5">
      <c r="D15" s="75" t="s">
        <v>136</v>
      </c>
    </row>
    <row r="23" spans="3:3">
      <c r="C23" s="75" t="s">
        <v>77</v>
      </c>
    </row>
    <row r="24" spans="3:3">
      <c r="C24" s="75" t="s">
        <v>108</v>
      </c>
    </row>
    <row r="25" spans="3:3">
      <c r="C25" s="75" t="s">
        <v>109</v>
      </c>
    </row>
    <row r="26" spans="3:3">
      <c r="C26" s="75" t="s">
        <v>110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E78C1-496E-44B2-89E6-D7F4F78346A9}">
  <dimension ref="A1:AP28"/>
  <sheetViews>
    <sheetView workbookViewId="0"/>
  </sheetViews>
  <sheetFormatPr defaultRowHeight="14.4"/>
  <sheetData>
    <row r="1" spans="1:33">
      <c r="A1" s="75" t="s">
        <v>138</v>
      </c>
      <c r="B1" s="75" t="s">
        <v>46</v>
      </c>
      <c r="C1" s="75" t="s">
        <v>7</v>
      </c>
      <c r="D1" s="75" t="s">
        <v>7</v>
      </c>
      <c r="E1" s="75" t="s">
        <v>7</v>
      </c>
      <c r="F1" s="75" t="s">
        <v>7</v>
      </c>
      <c r="G1" s="75" t="s">
        <v>7</v>
      </c>
      <c r="H1" s="75" t="s">
        <v>7</v>
      </c>
      <c r="I1" s="75" t="s">
        <v>7</v>
      </c>
      <c r="J1" s="75" t="s">
        <v>53</v>
      </c>
      <c r="K1" s="75" t="s">
        <v>18</v>
      </c>
      <c r="L1" s="75" t="s">
        <v>18</v>
      </c>
      <c r="O1" s="75" t="s">
        <v>18</v>
      </c>
      <c r="P1" s="75" t="s">
        <v>18</v>
      </c>
      <c r="R1" s="75" t="s">
        <v>18</v>
      </c>
      <c r="S1" s="75" t="s">
        <v>18</v>
      </c>
      <c r="T1" s="75" t="s">
        <v>18</v>
      </c>
      <c r="V1" s="75" t="s">
        <v>18</v>
      </c>
      <c r="W1" s="75" t="s">
        <v>18</v>
      </c>
      <c r="Y1" s="75" t="s">
        <v>7</v>
      </c>
      <c r="Z1" s="75" t="s">
        <v>7</v>
      </c>
      <c r="AA1" s="75" t="s">
        <v>18</v>
      </c>
      <c r="AB1" s="75" t="s">
        <v>18</v>
      </c>
      <c r="AE1" s="75" t="s">
        <v>18</v>
      </c>
      <c r="AG1" s="75" t="s">
        <v>18</v>
      </c>
    </row>
    <row r="2" spans="1:33">
      <c r="A2" s="75" t="s">
        <v>7</v>
      </c>
      <c r="D2" s="75" t="s">
        <v>19</v>
      </c>
      <c r="E2" s="75" t="s">
        <v>111</v>
      </c>
    </row>
    <row r="3" spans="1:33">
      <c r="A3" s="75" t="s">
        <v>7</v>
      </c>
      <c r="D3" s="75" t="s">
        <v>22</v>
      </c>
      <c r="E3" s="75" t="s">
        <v>20</v>
      </c>
      <c r="F3" s="75" t="s">
        <v>21</v>
      </c>
      <c r="G3" s="75" t="s">
        <v>23</v>
      </c>
      <c r="H3" s="75" t="s">
        <v>47</v>
      </c>
      <c r="I3" s="75" t="s">
        <v>24</v>
      </c>
    </row>
    <row r="4" spans="1:33">
      <c r="A4" s="75" t="s">
        <v>7</v>
      </c>
      <c r="C4" s="75" t="s">
        <v>11</v>
      </c>
      <c r="D4" s="75" t="s">
        <v>112</v>
      </c>
      <c r="E4" s="75" t="s">
        <v>113</v>
      </c>
      <c r="F4" s="75" t="s">
        <v>51</v>
      </c>
      <c r="G4" s="75" t="s">
        <v>25</v>
      </c>
      <c r="H4" s="75" t="s">
        <v>114</v>
      </c>
    </row>
    <row r="5" spans="1:33">
      <c r="A5" s="75" t="s">
        <v>7</v>
      </c>
      <c r="C5" s="75" t="s">
        <v>10</v>
      </c>
      <c r="D5" s="75" t="s">
        <v>115</v>
      </c>
      <c r="E5" s="75" t="s">
        <v>116</v>
      </c>
      <c r="F5" s="75" t="s">
        <v>52</v>
      </c>
      <c r="G5" s="75" t="s">
        <v>25</v>
      </c>
      <c r="H5" s="75" t="s">
        <v>114</v>
      </c>
      <c r="I5" s="75" t="s">
        <v>117</v>
      </c>
    </row>
    <row r="6" spans="1:33">
      <c r="A6" s="75" t="s">
        <v>7</v>
      </c>
      <c r="C6" s="75" t="s">
        <v>41</v>
      </c>
      <c r="D6" s="75" t="s">
        <v>118</v>
      </c>
      <c r="E6" s="75" t="s">
        <v>119</v>
      </c>
      <c r="F6" s="75" t="s">
        <v>52</v>
      </c>
      <c r="G6" s="75" t="s">
        <v>25</v>
      </c>
      <c r="H6" s="75" t="s">
        <v>114</v>
      </c>
      <c r="I6" s="75" t="s">
        <v>120</v>
      </c>
    </row>
    <row r="7" spans="1:33">
      <c r="A7" s="75" t="s">
        <v>7</v>
      </c>
    </row>
    <row r="8" spans="1:33">
      <c r="A8" s="75" t="s">
        <v>7</v>
      </c>
    </row>
    <row r="9" spans="1:33">
      <c r="A9" s="75" t="s">
        <v>7</v>
      </c>
    </row>
    <row r="10" spans="1:33">
      <c r="A10" s="75" t="s">
        <v>7</v>
      </c>
    </row>
    <row r="11" spans="1:33">
      <c r="A11" s="75" t="s">
        <v>7</v>
      </c>
      <c r="C11" s="75" t="s">
        <v>27</v>
      </c>
      <c r="E11" s="75" t="s">
        <v>121</v>
      </c>
    </row>
    <row r="12" spans="1:33">
      <c r="A12" s="75" t="s">
        <v>7</v>
      </c>
      <c r="C12" s="75" t="s">
        <v>28</v>
      </c>
      <c r="E12" s="75" t="s">
        <v>122</v>
      </c>
    </row>
    <row r="13" spans="1:33">
      <c r="A13" s="75" t="s">
        <v>7</v>
      </c>
      <c r="C13" s="75" t="s">
        <v>42</v>
      </c>
      <c r="E13" s="75" t="s">
        <v>123</v>
      </c>
    </row>
    <row r="14" spans="1:33">
      <c r="A14" s="75" t="s">
        <v>7</v>
      </c>
      <c r="C14" s="75" t="s">
        <v>39</v>
      </c>
      <c r="E14" s="75" t="s">
        <v>124</v>
      </c>
    </row>
    <row r="15" spans="1:33">
      <c r="A15" s="75" t="s">
        <v>7</v>
      </c>
      <c r="C15" s="75" t="s">
        <v>43</v>
      </c>
      <c r="E15" s="75" t="s">
        <v>125</v>
      </c>
    </row>
    <row r="16" spans="1:33">
      <c r="A16" s="75" t="s">
        <v>7</v>
      </c>
      <c r="C16" s="75" t="s">
        <v>44</v>
      </c>
      <c r="E16" s="75" t="s">
        <v>126</v>
      </c>
    </row>
    <row r="17" spans="1:42">
      <c r="A17" s="75" t="s">
        <v>7</v>
      </c>
    </row>
    <row r="18" spans="1:42">
      <c r="A18" s="75" t="s">
        <v>7</v>
      </c>
    </row>
    <row r="21" spans="1:42">
      <c r="K21" s="75" t="s">
        <v>76</v>
      </c>
    </row>
    <row r="23" spans="1:42">
      <c r="E23" s="75" t="s">
        <v>29</v>
      </c>
      <c r="K23" s="75" t="s">
        <v>78</v>
      </c>
      <c r="L23" s="75" t="s">
        <v>79</v>
      </c>
      <c r="M23" s="75" t="s">
        <v>14</v>
      </c>
      <c r="N23" s="75" t="s">
        <v>16</v>
      </c>
      <c r="O23" s="75" t="s">
        <v>30</v>
      </c>
      <c r="P23" s="75" t="s">
        <v>98</v>
      </c>
      <c r="Q23" s="75" t="s">
        <v>80</v>
      </c>
      <c r="R23" s="75" t="s">
        <v>31</v>
      </c>
      <c r="S23" s="75" t="s">
        <v>38</v>
      </c>
      <c r="T23" s="75" t="s">
        <v>34</v>
      </c>
      <c r="U23" s="75" t="s">
        <v>15</v>
      </c>
      <c r="V23" s="75" t="s">
        <v>17</v>
      </c>
      <c r="W23" s="75" t="s">
        <v>81</v>
      </c>
      <c r="X23" s="75" t="s">
        <v>82</v>
      </c>
      <c r="Y23" s="75" t="s">
        <v>36</v>
      </c>
      <c r="Z23" s="75" t="s">
        <v>12</v>
      </c>
      <c r="AA23" s="75" t="s">
        <v>32</v>
      </c>
      <c r="AB23" s="75" t="s">
        <v>13</v>
      </c>
      <c r="AC23" s="75" t="s">
        <v>57</v>
      </c>
      <c r="AD23" s="75" t="s">
        <v>58</v>
      </c>
      <c r="AE23" s="75" t="s">
        <v>83</v>
      </c>
      <c r="AF23" s="75" t="s">
        <v>84</v>
      </c>
      <c r="AG23" s="75" t="s">
        <v>85</v>
      </c>
      <c r="AH23" s="75" t="s">
        <v>86</v>
      </c>
      <c r="AI23" s="75" t="s">
        <v>87</v>
      </c>
      <c r="AJ23" s="75" t="s">
        <v>88</v>
      </c>
      <c r="AK23" s="75" t="s">
        <v>89</v>
      </c>
      <c r="AL23" s="75" t="s">
        <v>90</v>
      </c>
      <c r="AM23" s="75" t="s">
        <v>91</v>
      </c>
      <c r="AN23" s="75" t="s">
        <v>92</v>
      </c>
      <c r="AO23" s="75" t="s">
        <v>93</v>
      </c>
      <c r="AP23" s="75" t="s">
        <v>94</v>
      </c>
    </row>
    <row r="24" spans="1:42">
      <c r="B24" s="75" t="s">
        <v>127</v>
      </c>
      <c r="C24" s="75" t="s">
        <v>48</v>
      </c>
      <c r="E24" s="75" t="s">
        <v>128</v>
      </c>
      <c r="K24" s="75" t="s">
        <v>129</v>
      </c>
      <c r="L24" s="75" t="s">
        <v>130</v>
      </c>
      <c r="M24" s="75" t="s">
        <v>139</v>
      </c>
      <c r="N24" s="75" t="s">
        <v>140</v>
      </c>
      <c r="O24" s="75" t="s">
        <v>141</v>
      </c>
      <c r="P24" s="75" t="s">
        <v>142</v>
      </c>
      <c r="R24" s="75" t="s">
        <v>143</v>
      </c>
      <c r="S24" s="75" t="s">
        <v>144</v>
      </c>
      <c r="T24" s="75" t="s">
        <v>145</v>
      </c>
      <c r="U24" s="75" t="s">
        <v>146</v>
      </c>
      <c r="V24" s="75" t="s">
        <v>147</v>
      </c>
      <c r="W24" s="75" t="s">
        <v>148</v>
      </c>
      <c r="X24" s="75" t="s">
        <v>149</v>
      </c>
      <c r="Y24" s="75" t="s">
        <v>150</v>
      </c>
      <c r="Z24" s="75" t="s">
        <v>151</v>
      </c>
      <c r="AA24" s="75" t="s">
        <v>152</v>
      </c>
      <c r="AB24" s="75" t="s">
        <v>153</v>
      </c>
      <c r="AC24" s="75" t="s">
        <v>154</v>
      </c>
      <c r="AD24" s="75" t="s">
        <v>155</v>
      </c>
      <c r="AE24" s="75" t="s">
        <v>156</v>
      </c>
      <c r="AF24" s="75" t="s">
        <v>155</v>
      </c>
      <c r="AG24" s="75" t="s">
        <v>96</v>
      </c>
      <c r="AH24" s="75" t="s">
        <v>157</v>
      </c>
      <c r="AI24" s="75" t="s">
        <v>95</v>
      </c>
      <c r="AJ24" s="75" t="s">
        <v>97</v>
      </c>
      <c r="AK24" s="75" t="s">
        <v>158</v>
      </c>
      <c r="AL24" s="75" t="s">
        <v>159</v>
      </c>
      <c r="AM24" s="75" t="s">
        <v>160</v>
      </c>
      <c r="AN24" s="75" t="s">
        <v>161</v>
      </c>
      <c r="AO24" s="75" t="s">
        <v>162</v>
      </c>
      <c r="AP24" s="75" t="s">
        <v>163</v>
      </c>
    </row>
    <row r="25" spans="1:42">
      <c r="B25" s="75" t="s">
        <v>131</v>
      </c>
      <c r="C25" s="75" t="s">
        <v>49</v>
      </c>
      <c r="E25" s="75" t="s">
        <v>132</v>
      </c>
      <c r="K25" s="75" t="s">
        <v>164</v>
      </c>
      <c r="L25" s="75" t="s">
        <v>165</v>
      </c>
      <c r="O25" s="75" t="s">
        <v>166</v>
      </c>
      <c r="R25" s="75" t="s">
        <v>167</v>
      </c>
      <c r="S25" s="75" t="s">
        <v>168</v>
      </c>
      <c r="T25" s="75" t="s">
        <v>169</v>
      </c>
      <c r="V25" s="75" t="s">
        <v>170</v>
      </c>
      <c r="Y25" s="75" t="s">
        <v>169</v>
      </c>
      <c r="Z25" s="75" t="s">
        <v>171</v>
      </c>
      <c r="AA25" s="75" t="s">
        <v>172</v>
      </c>
      <c r="AB25" s="75" t="s">
        <v>173</v>
      </c>
      <c r="AC25" s="75" t="s">
        <v>174</v>
      </c>
      <c r="AD25" s="75" t="s">
        <v>175</v>
      </c>
      <c r="AE25" s="75" t="s">
        <v>176</v>
      </c>
      <c r="AF25" s="75" t="s">
        <v>177</v>
      </c>
      <c r="AG25" s="75" t="s">
        <v>178</v>
      </c>
      <c r="AH25" s="75" t="s">
        <v>179</v>
      </c>
    </row>
    <row r="26" spans="1:42">
      <c r="B26" s="75" t="s">
        <v>133</v>
      </c>
      <c r="C26" s="75" t="s">
        <v>50</v>
      </c>
      <c r="E26" s="75" t="s">
        <v>134</v>
      </c>
      <c r="K26" s="75" t="s">
        <v>180</v>
      </c>
      <c r="L26" s="75" t="s">
        <v>181</v>
      </c>
      <c r="O26" s="75" t="s">
        <v>182</v>
      </c>
      <c r="R26" s="75" t="s">
        <v>183</v>
      </c>
      <c r="S26" s="75" t="s">
        <v>184</v>
      </c>
      <c r="T26" s="75" t="s">
        <v>185</v>
      </c>
      <c r="V26" s="75" t="s">
        <v>186</v>
      </c>
      <c r="Y26" s="75" t="s">
        <v>185</v>
      </c>
      <c r="Z26" s="75" t="s">
        <v>187</v>
      </c>
      <c r="AA26" s="75" t="s">
        <v>188</v>
      </c>
      <c r="AB26" s="75" t="s">
        <v>189</v>
      </c>
      <c r="AC26" s="75" t="s">
        <v>190</v>
      </c>
      <c r="AD26" s="75" t="s">
        <v>191</v>
      </c>
      <c r="AE26" s="75" t="s">
        <v>192</v>
      </c>
      <c r="AF26" s="75" t="s">
        <v>193</v>
      </c>
      <c r="AG26" s="75" t="s">
        <v>194</v>
      </c>
      <c r="AH26" s="75" t="s">
        <v>195</v>
      </c>
    </row>
    <row r="28" spans="1:42">
      <c r="AC28" s="75" t="s">
        <v>135</v>
      </c>
      <c r="AD28" s="75" t="s">
        <v>196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E11F8-A228-4EB5-A05E-F43F264B1559}">
  <dimension ref="A1:AP28"/>
  <sheetViews>
    <sheetView workbookViewId="0"/>
  </sheetViews>
  <sheetFormatPr defaultRowHeight="14.4"/>
  <sheetData>
    <row r="1" spans="1:33">
      <c r="A1" s="75" t="s">
        <v>138</v>
      </c>
      <c r="B1" s="75" t="s">
        <v>46</v>
      </c>
      <c r="C1" s="75" t="s">
        <v>7</v>
      </c>
      <c r="D1" s="75" t="s">
        <v>7</v>
      </c>
      <c r="E1" s="75" t="s">
        <v>7</v>
      </c>
      <c r="F1" s="75" t="s">
        <v>7</v>
      </c>
      <c r="G1" s="75" t="s">
        <v>7</v>
      </c>
      <c r="H1" s="75" t="s">
        <v>7</v>
      </c>
      <c r="I1" s="75" t="s">
        <v>7</v>
      </c>
      <c r="J1" s="75" t="s">
        <v>53</v>
      </c>
      <c r="K1" s="75" t="s">
        <v>18</v>
      </c>
      <c r="L1" s="75" t="s">
        <v>18</v>
      </c>
      <c r="O1" s="75" t="s">
        <v>18</v>
      </c>
      <c r="P1" s="75" t="s">
        <v>18</v>
      </c>
      <c r="R1" s="75" t="s">
        <v>18</v>
      </c>
      <c r="S1" s="75" t="s">
        <v>18</v>
      </c>
      <c r="T1" s="75" t="s">
        <v>18</v>
      </c>
      <c r="V1" s="75" t="s">
        <v>18</v>
      </c>
      <c r="W1" s="75" t="s">
        <v>18</v>
      </c>
      <c r="Y1" s="75" t="s">
        <v>7</v>
      </c>
      <c r="Z1" s="75" t="s">
        <v>7</v>
      </c>
      <c r="AA1" s="75" t="s">
        <v>18</v>
      </c>
      <c r="AB1" s="75" t="s">
        <v>18</v>
      </c>
      <c r="AE1" s="75" t="s">
        <v>18</v>
      </c>
      <c r="AG1" s="75" t="s">
        <v>18</v>
      </c>
    </row>
    <row r="2" spans="1:33">
      <c r="A2" s="75" t="s">
        <v>7</v>
      </c>
      <c r="D2" s="75" t="s">
        <v>19</v>
      </c>
      <c r="E2" s="75" t="s">
        <v>111</v>
      </c>
    </row>
    <row r="3" spans="1:33">
      <c r="A3" s="75" t="s">
        <v>7</v>
      </c>
      <c r="D3" s="75" t="s">
        <v>22</v>
      </c>
      <c r="E3" s="75" t="s">
        <v>20</v>
      </c>
      <c r="F3" s="75" t="s">
        <v>21</v>
      </c>
      <c r="G3" s="75" t="s">
        <v>23</v>
      </c>
      <c r="H3" s="75" t="s">
        <v>47</v>
      </c>
      <c r="I3" s="75" t="s">
        <v>24</v>
      </c>
    </row>
    <row r="4" spans="1:33">
      <c r="A4" s="75" t="s">
        <v>7</v>
      </c>
      <c r="C4" s="75" t="s">
        <v>11</v>
      </c>
      <c r="D4" s="75" t="s">
        <v>112</v>
      </c>
      <c r="E4" s="75" t="s">
        <v>113</v>
      </c>
      <c r="F4" s="75" t="s">
        <v>51</v>
      </c>
      <c r="G4" s="75" t="s">
        <v>25</v>
      </c>
      <c r="H4" s="75" t="s">
        <v>114</v>
      </c>
    </row>
    <row r="5" spans="1:33">
      <c r="A5" s="75" t="s">
        <v>7</v>
      </c>
      <c r="C5" s="75" t="s">
        <v>10</v>
      </c>
      <c r="D5" s="75" t="s">
        <v>115</v>
      </c>
      <c r="E5" s="75" t="s">
        <v>116</v>
      </c>
      <c r="F5" s="75" t="s">
        <v>52</v>
      </c>
      <c r="G5" s="75" t="s">
        <v>25</v>
      </c>
      <c r="H5" s="75" t="s">
        <v>114</v>
      </c>
      <c r="I5" s="75" t="s">
        <v>117</v>
      </c>
    </row>
    <row r="6" spans="1:33">
      <c r="A6" s="75" t="s">
        <v>7</v>
      </c>
      <c r="C6" s="75" t="s">
        <v>41</v>
      </c>
      <c r="D6" s="75" t="s">
        <v>118</v>
      </c>
      <c r="E6" s="75" t="s">
        <v>119</v>
      </c>
      <c r="F6" s="75" t="s">
        <v>52</v>
      </c>
      <c r="G6" s="75" t="s">
        <v>25</v>
      </c>
      <c r="H6" s="75" t="s">
        <v>114</v>
      </c>
      <c r="I6" s="75" t="s">
        <v>120</v>
      </c>
    </row>
    <row r="7" spans="1:33">
      <c r="A7" s="75" t="s">
        <v>7</v>
      </c>
    </row>
    <row r="8" spans="1:33">
      <c r="A8" s="75" t="s">
        <v>7</v>
      </c>
    </row>
    <row r="9" spans="1:33">
      <c r="A9" s="75" t="s">
        <v>7</v>
      </c>
    </row>
    <row r="10" spans="1:33">
      <c r="A10" s="75" t="s">
        <v>7</v>
      </c>
    </row>
    <row r="11" spans="1:33">
      <c r="A11" s="75" t="s">
        <v>7</v>
      </c>
      <c r="C11" s="75" t="s">
        <v>27</v>
      </c>
      <c r="E11" s="75" t="s">
        <v>121</v>
      </c>
    </row>
    <row r="12" spans="1:33">
      <c r="A12" s="75" t="s">
        <v>7</v>
      </c>
      <c r="C12" s="75" t="s">
        <v>28</v>
      </c>
      <c r="E12" s="75" t="s">
        <v>122</v>
      </c>
    </row>
    <row r="13" spans="1:33">
      <c r="A13" s="75" t="s">
        <v>7</v>
      </c>
      <c r="C13" s="75" t="s">
        <v>42</v>
      </c>
      <c r="E13" s="75" t="s">
        <v>123</v>
      </c>
    </row>
    <row r="14" spans="1:33">
      <c r="A14" s="75" t="s">
        <v>7</v>
      </c>
      <c r="C14" s="75" t="s">
        <v>39</v>
      </c>
      <c r="E14" s="75" t="s">
        <v>124</v>
      </c>
    </row>
    <row r="15" spans="1:33">
      <c r="A15" s="75" t="s">
        <v>7</v>
      </c>
      <c r="C15" s="75" t="s">
        <v>43</v>
      </c>
      <c r="E15" s="75" t="s">
        <v>125</v>
      </c>
    </row>
    <row r="16" spans="1:33">
      <c r="A16" s="75" t="s">
        <v>7</v>
      </c>
      <c r="C16" s="75" t="s">
        <v>44</v>
      </c>
      <c r="E16" s="75" t="s">
        <v>126</v>
      </c>
    </row>
    <row r="17" spans="1:42">
      <c r="A17" s="75" t="s">
        <v>7</v>
      </c>
    </row>
    <row r="18" spans="1:42">
      <c r="A18" s="75" t="s">
        <v>7</v>
      </c>
    </row>
    <row r="21" spans="1:42">
      <c r="K21" s="75" t="s">
        <v>76</v>
      </c>
    </row>
    <row r="23" spans="1:42">
      <c r="E23" s="75" t="s">
        <v>29</v>
      </c>
      <c r="K23" s="75" t="s">
        <v>78</v>
      </c>
      <c r="L23" s="75" t="s">
        <v>79</v>
      </c>
      <c r="M23" s="75" t="s">
        <v>14</v>
      </c>
      <c r="N23" s="75" t="s">
        <v>16</v>
      </c>
      <c r="O23" s="75" t="s">
        <v>30</v>
      </c>
      <c r="P23" s="75" t="s">
        <v>98</v>
      </c>
      <c r="Q23" s="75" t="s">
        <v>80</v>
      </c>
      <c r="R23" s="75" t="s">
        <v>31</v>
      </c>
      <c r="S23" s="75" t="s">
        <v>38</v>
      </c>
      <c r="T23" s="75" t="s">
        <v>34</v>
      </c>
      <c r="U23" s="75" t="s">
        <v>15</v>
      </c>
      <c r="V23" s="75" t="s">
        <v>17</v>
      </c>
      <c r="W23" s="75" t="s">
        <v>81</v>
      </c>
      <c r="X23" s="75" t="s">
        <v>82</v>
      </c>
      <c r="Y23" s="75" t="s">
        <v>36</v>
      </c>
      <c r="Z23" s="75" t="s">
        <v>12</v>
      </c>
      <c r="AA23" s="75" t="s">
        <v>32</v>
      </c>
      <c r="AB23" s="75" t="s">
        <v>13</v>
      </c>
      <c r="AC23" s="75" t="s">
        <v>57</v>
      </c>
      <c r="AD23" s="75" t="s">
        <v>58</v>
      </c>
      <c r="AE23" s="75" t="s">
        <v>83</v>
      </c>
      <c r="AF23" s="75" t="s">
        <v>84</v>
      </c>
      <c r="AG23" s="75" t="s">
        <v>85</v>
      </c>
      <c r="AH23" s="75" t="s">
        <v>86</v>
      </c>
      <c r="AI23" s="75" t="s">
        <v>87</v>
      </c>
      <c r="AJ23" s="75" t="s">
        <v>88</v>
      </c>
      <c r="AK23" s="75" t="s">
        <v>89</v>
      </c>
      <c r="AL23" s="75" t="s">
        <v>90</v>
      </c>
      <c r="AM23" s="75" t="s">
        <v>91</v>
      </c>
      <c r="AN23" s="75" t="s">
        <v>92</v>
      </c>
      <c r="AO23" s="75" t="s">
        <v>93</v>
      </c>
      <c r="AP23" s="75" t="s">
        <v>94</v>
      </c>
    </row>
    <row r="24" spans="1:42">
      <c r="B24" s="75" t="s">
        <v>127</v>
      </c>
      <c r="C24" s="75" t="s">
        <v>48</v>
      </c>
      <c r="E24" s="75" t="s">
        <v>128</v>
      </c>
      <c r="K24" s="75" t="s">
        <v>129</v>
      </c>
      <c r="L24" s="75" t="s">
        <v>130</v>
      </c>
      <c r="M24" s="75" t="s">
        <v>139</v>
      </c>
      <c r="N24" s="75" t="s">
        <v>140</v>
      </c>
      <c r="O24" s="75" t="s">
        <v>141</v>
      </c>
      <c r="P24" s="75" t="s">
        <v>142</v>
      </c>
      <c r="R24" s="75" t="s">
        <v>143</v>
      </c>
      <c r="S24" s="75" t="s">
        <v>144</v>
      </c>
      <c r="T24" s="75" t="s">
        <v>145</v>
      </c>
      <c r="U24" s="75" t="s">
        <v>146</v>
      </c>
      <c r="V24" s="75" t="s">
        <v>147</v>
      </c>
      <c r="W24" s="75" t="s">
        <v>148</v>
      </c>
      <c r="X24" s="75" t="s">
        <v>149</v>
      </c>
      <c r="Y24" s="75" t="s">
        <v>150</v>
      </c>
      <c r="Z24" s="75" t="s">
        <v>151</v>
      </c>
      <c r="AA24" s="75" t="s">
        <v>152</v>
      </c>
      <c r="AB24" s="75" t="s">
        <v>153</v>
      </c>
      <c r="AC24" s="75" t="s">
        <v>154</v>
      </c>
      <c r="AD24" s="75" t="s">
        <v>155</v>
      </c>
      <c r="AE24" s="75" t="s">
        <v>156</v>
      </c>
      <c r="AF24" s="75" t="s">
        <v>155</v>
      </c>
      <c r="AG24" s="75" t="s">
        <v>96</v>
      </c>
      <c r="AH24" s="75" t="s">
        <v>157</v>
      </c>
      <c r="AI24" s="75" t="s">
        <v>95</v>
      </c>
      <c r="AJ24" s="75" t="s">
        <v>97</v>
      </c>
      <c r="AK24" s="75" t="s">
        <v>158</v>
      </c>
      <c r="AL24" s="75" t="s">
        <v>159</v>
      </c>
      <c r="AM24" s="75" t="s">
        <v>160</v>
      </c>
      <c r="AN24" s="75" t="s">
        <v>161</v>
      </c>
      <c r="AO24" s="75" t="s">
        <v>162</v>
      </c>
      <c r="AP24" s="75" t="s">
        <v>163</v>
      </c>
    </row>
    <row r="25" spans="1:42">
      <c r="B25" s="75" t="s">
        <v>131</v>
      </c>
      <c r="C25" s="75" t="s">
        <v>49</v>
      </c>
      <c r="E25" s="75" t="s">
        <v>132</v>
      </c>
      <c r="K25" s="75" t="s">
        <v>164</v>
      </c>
      <c r="L25" s="75" t="s">
        <v>165</v>
      </c>
      <c r="O25" s="75" t="s">
        <v>166</v>
      </c>
      <c r="R25" s="75" t="s">
        <v>167</v>
      </c>
      <c r="S25" s="75" t="s">
        <v>168</v>
      </c>
      <c r="T25" s="75" t="s">
        <v>169</v>
      </c>
      <c r="V25" s="75" t="s">
        <v>170</v>
      </c>
      <c r="Y25" s="75" t="s">
        <v>169</v>
      </c>
      <c r="Z25" s="75" t="s">
        <v>171</v>
      </c>
      <c r="AA25" s="75" t="s">
        <v>172</v>
      </c>
      <c r="AB25" s="75" t="s">
        <v>173</v>
      </c>
      <c r="AC25" s="75" t="s">
        <v>174</v>
      </c>
      <c r="AD25" s="75" t="s">
        <v>175</v>
      </c>
      <c r="AE25" s="75" t="s">
        <v>176</v>
      </c>
      <c r="AF25" s="75" t="s">
        <v>177</v>
      </c>
      <c r="AG25" s="75" t="s">
        <v>178</v>
      </c>
      <c r="AH25" s="75" t="s">
        <v>179</v>
      </c>
    </row>
    <row r="26" spans="1:42">
      <c r="B26" s="75" t="s">
        <v>133</v>
      </c>
      <c r="C26" s="75" t="s">
        <v>50</v>
      </c>
      <c r="E26" s="75" t="s">
        <v>134</v>
      </c>
      <c r="K26" s="75" t="s">
        <v>180</v>
      </c>
      <c r="L26" s="75" t="s">
        <v>181</v>
      </c>
      <c r="O26" s="75" t="s">
        <v>182</v>
      </c>
      <c r="R26" s="75" t="s">
        <v>183</v>
      </c>
      <c r="S26" s="75" t="s">
        <v>184</v>
      </c>
      <c r="T26" s="75" t="s">
        <v>185</v>
      </c>
      <c r="V26" s="75" t="s">
        <v>186</v>
      </c>
      <c r="Y26" s="75" t="s">
        <v>185</v>
      </c>
      <c r="Z26" s="75" t="s">
        <v>187</v>
      </c>
      <c r="AA26" s="75" t="s">
        <v>188</v>
      </c>
      <c r="AB26" s="75" t="s">
        <v>189</v>
      </c>
      <c r="AC26" s="75" t="s">
        <v>190</v>
      </c>
      <c r="AD26" s="75" t="s">
        <v>191</v>
      </c>
      <c r="AE26" s="75" t="s">
        <v>192</v>
      </c>
      <c r="AF26" s="75" t="s">
        <v>193</v>
      </c>
      <c r="AG26" s="75" t="s">
        <v>194</v>
      </c>
      <c r="AH26" s="75" t="s">
        <v>195</v>
      </c>
    </row>
    <row r="28" spans="1:42">
      <c r="AC28" s="75" t="s">
        <v>135</v>
      </c>
      <c r="AD28" s="75" t="s">
        <v>196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7D016-6810-4BC5-9E7C-9E3199E7A17F}">
  <dimension ref="A1:E26"/>
  <sheetViews>
    <sheetView workbookViewId="0"/>
  </sheetViews>
  <sheetFormatPr defaultRowHeight="14.4"/>
  <sheetData>
    <row r="1" spans="1:5">
      <c r="A1" s="75" t="s">
        <v>202</v>
      </c>
      <c r="B1" s="75" t="s">
        <v>1</v>
      </c>
      <c r="C1" s="75" t="s">
        <v>2</v>
      </c>
      <c r="D1" s="75" t="s">
        <v>3</v>
      </c>
    </row>
    <row r="2" spans="1:5">
      <c r="B2" s="75" t="s">
        <v>19</v>
      </c>
      <c r="C2" s="75" t="s">
        <v>4</v>
      </c>
    </row>
    <row r="3" spans="1:5">
      <c r="A3" s="75" t="s">
        <v>0</v>
      </c>
      <c r="B3" s="75" t="s">
        <v>5</v>
      </c>
      <c r="C3" s="75" t="s">
        <v>197</v>
      </c>
    </row>
    <row r="4" spans="1:5">
      <c r="A4" s="75" t="s">
        <v>0</v>
      </c>
      <c r="B4" s="75" t="s">
        <v>6</v>
      </c>
      <c r="C4" s="75" t="s">
        <v>198</v>
      </c>
    </row>
    <row r="5" spans="1:5">
      <c r="A5" s="75" t="s">
        <v>0</v>
      </c>
      <c r="B5" s="75" t="s">
        <v>26</v>
      </c>
      <c r="C5" s="75" t="s">
        <v>200</v>
      </c>
      <c r="D5" s="75" t="s">
        <v>100</v>
      </c>
      <c r="E5" s="75" t="s">
        <v>45</v>
      </c>
    </row>
    <row r="8" spans="1:5">
      <c r="A8" s="75" t="s">
        <v>8</v>
      </c>
      <c r="C8" s="75" t="s">
        <v>101</v>
      </c>
    </row>
    <row r="9" spans="1:5">
      <c r="A9" s="75" t="s">
        <v>9</v>
      </c>
      <c r="C9" s="75" t="s">
        <v>102</v>
      </c>
    </row>
    <row r="10" spans="1:5">
      <c r="B10" s="75" t="s">
        <v>42</v>
      </c>
      <c r="C10" s="75" t="s">
        <v>103</v>
      </c>
    </row>
    <row r="11" spans="1:5">
      <c r="B11" s="75" t="s">
        <v>39</v>
      </c>
      <c r="C11" s="75" t="s">
        <v>103</v>
      </c>
    </row>
    <row r="12" spans="1:5">
      <c r="B12" s="75" t="s">
        <v>43</v>
      </c>
      <c r="C12" s="75" t="s">
        <v>104</v>
      </c>
    </row>
    <row r="13" spans="1:5">
      <c r="B13" s="75" t="s">
        <v>44</v>
      </c>
      <c r="C13" s="75" t="s">
        <v>105</v>
      </c>
      <c r="D13" s="75" t="s">
        <v>106</v>
      </c>
    </row>
    <row r="14" spans="1:5">
      <c r="D14" s="75" t="s">
        <v>107</v>
      </c>
    </row>
    <row r="15" spans="1:5">
      <c r="D15" s="75" t="s">
        <v>136</v>
      </c>
    </row>
    <row r="23" spans="3:3">
      <c r="C23" s="75" t="s">
        <v>77</v>
      </c>
    </row>
    <row r="24" spans="3:3">
      <c r="C24" s="75" t="s">
        <v>108</v>
      </c>
    </row>
    <row r="25" spans="3:3">
      <c r="C25" s="75" t="s">
        <v>109</v>
      </c>
    </row>
    <row r="26" spans="3:3">
      <c r="C26" s="75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Option</vt:lpstr>
      <vt:lpstr>Data</vt:lpstr>
      <vt:lpstr>Sheet1</vt:lpstr>
      <vt:lpstr>Customer 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Trainer02</dc:creator>
  <cp:lastModifiedBy>Mark Lee Jun Hau</cp:lastModifiedBy>
  <dcterms:created xsi:type="dcterms:W3CDTF">2017-04-18T02:36:09Z</dcterms:created>
  <dcterms:modified xsi:type="dcterms:W3CDTF">2024-01-23T10:42:18Z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18441</vt:lpwstr>
  </property>
</Properties>
</file>