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UENFUN\XLS\NUHS Cluster (Monthly Report)\"/>
    </mc:Choice>
  </mc:AlternateContent>
  <xr:revisionPtr revIDLastSave="0" documentId="8_{F9AD27D8-DB31-4949-9AC7-18BE6449DBE7}" xr6:coauthVersionLast="47" xr6:coauthVersionMax="47" xr10:uidLastSave="{00000000-0000-0000-0000-000000000000}"/>
  <bookViews>
    <workbookView xWindow="-120" yWindow="-120" windowWidth="29040" windowHeight="15840" xr2:uid="{3B7FB419-A5A8-4E61-80CF-8FEBC643A6D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9" i="1" l="1"/>
  <c r="X30" i="1"/>
  <c r="L31" i="1"/>
  <c r="K31" i="1"/>
  <c r="X24" i="1"/>
  <c r="AD30" i="1" l="1"/>
  <c r="B30" i="1"/>
  <c r="AD29" i="1"/>
  <c r="B29" i="1"/>
  <c r="AD28" i="1"/>
  <c r="X28" i="1"/>
  <c r="L28" i="1"/>
  <c r="K28" i="1"/>
  <c r="B28" i="1" s="1"/>
  <c r="E28" i="1"/>
  <c r="AD27" i="1"/>
  <c r="X27" i="1"/>
  <c r="L27" i="1"/>
  <c r="K27" i="1"/>
  <c r="B27" i="1" s="1"/>
  <c r="E27" i="1"/>
  <c r="AD26" i="1"/>
  <c r="X26" i="1"/>
  <c r="L26" i="1"/>
  <c r="K26" i="1"/>
  <c r="B26" i="1" s="1"/>
  <c r="E26" i="1"/>
  <c r="AD25" i="1"/>
  <c r="X25" i="1"/>
  <c r="L25" i="1"/>
  <c r="K25" i="1"/>
  <c r="B25" i="1" s="1"/>
  <c r="E25" i="1"/>
  <c r="AD24" i="1"/>
  <c r="L24" i="1"/>
  <c r="K24" i="1"/>
  <c r="B24" i="1" s="1"/>
  <c r="E24" i="1"/>
  <c r="E16" i="1"/>
  <c r="E15" i="1"/>
  <c r="E14" i="1"/>
  <c r="E13" i="1"/>
  <c r="E12" i="1"/>
  <c r="E11" i="1"/>
  <c r="H6" i="1"/>
  <c r="H5" i="1"/>
  <c r="H4" i="1"/>
  <c r="E2" i="1"/>
  <c r="D4" i="1" l="1"/>
  <c r="E4" i="1" s="1"/>
  <c r="D6" i="1"/>
  <c r="I5" i="1"/>
  <c r="I6" i="1"/>
  <c r="D5" i="1"/>
  <c r="E6" i="1" l="1"/>
  <c r="E5" i="1"/>
</calcChain>
</file>

<file path=xl/sharedStrings.xml><?xml version="1.0" encoding="utf-8"?>
<sst xmlns="http://schemas.openxmlformats.org/spreadsheetml/2006/main" count="270" uniqueCount="109">
  <si>
    <t>Auto+Hide+Values+Formulas=Sheet7,Sheet4,Sheet5</t>
  </si>
  <si>
    <t>Hide+?</t>
  </si>
  <si>
    <t>Hide</t>
  </si>
  <si>
    <t>hide</t>
  </si>
  <si>
    <t>fit</t>
  </si>
  <si>
    <t>Database</t>
  </si>
  <si>
    <t>From</t>
  </si>
  <si>
    <t>Final Script</t>
  </si>
  <si>
    <t>Fields</t>
  </si>
  <si>
    <t>UNION</t>
  </si>
  <si>
    <t>ORDER</t>
  </si>
  <si>
    <t>FROM2</t>
  </si>
  <si>
    <t>Script1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</si>
  <si>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</si>
  <si>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 xml:space="preserve">UNION ALL </t>
  </si>
  <si>
    <t>Script2</t>
  </si>
  <si>
    <t>Script3</t>
  </si>
  <si>
    <t>Date F TO</t>
  </si>
  <si>
    <t>SP</t>
  </si>
  <si>
    <t>ENR</t>
  </si>
  <si>
    <t>MSENR</t>
  </si>
  <si>
    <t>PRODTYPE</t>
  </si>
  <si>
    <t>BPCODE</t>
  </si>
  <si>
    <t>Datasource</t>
  </si>
  <si>
    <t>Month</t>
  </si>
  <si>
    <t>Year</t>
  </si>
  <si>
    <t>DocNum</t>
  </si>
  <si>
    <t>DocDate</t>
  </si>
  <si>
    <t>Agreement No</t>
  </si>
  <si>
    <t>Primary Public Cust No</t>
  </si>
  <si>
    <t>Cluster</t>
  </si>
  <si>
    <t>CardCode</t>
  </si>
  <si>
    <t>Institution</t>
  </si>
  <si>
    <t>Cust Pur No</t>
  </si>
  <si>
    <t>PO Date</t>
  </si>
  <si>
    <t>Date of License key Emailed</t>
  </si>
  <si>
    <t>Elasped days for delivery</t>
  </si>
  <si>
    <t>Items</t>
  </si>
  <si>
    <t>Description</t>
  </si>
  <si>
    <t>Name</t>
  </si>
  <si>
    <t>Quantity</t>
  </si>
  <si>
    <t>User</t>
  </si>
  <si>
    <t>Unit Price</t>
  </si>
  <si>
    <t>Total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</si>
  <si>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</si>
  <si>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</si>
  <si>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</si>
  <si>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</si>
  <si>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</si>
  <si>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</si>
  <si>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</si>
  <si>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</si>
  <si>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</si>
  <si>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</si>
  <si>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</si>
  <si>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</si>
  <si>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NL1 - IN</t>
  </si>
  <si>
    <t>S7138270</t>
  </si>
  <si>
    <t xml:space="preserve"> </t>
  </si>
  <si>
    <t>WENDY KUM CHIOU SZE</t>
  </si>
  <si>
    <t>E-INVOICE(AP DIRECT)</t>
  </si>
  <si>
    <t>-</t>
  </si>
  <si>
    <t>UIC</t>
  </si>
  <si>
    <t>Microsoft</t>
  </si>
  <si>
    <t>Auto</t>
  </si>
  <si>
    <t>AB57EDFE</t>
  </si>
  <si>
    <t>CN0245-SGD</t>
  </si>
  <si>
    <t>NATIONAL UNIVERSITY HEALTH SYSTEM PTE. LTD.</t>
  </si>
  <si>
    <t>7452005336</t>
  </si>
  <si>
    <t>943343</t>
  </si>
  <si>
    <t>MS7NQ-00301GLP</t>
  </si>
  <si>
    <t>MS SQLSVRSTDCORE SNGL SA MVL 2LIC CORELIC</t>
  </si>
  <si>
    <t>ANGIE WONG</t>
  </si>
  <si>
    <t>FINANCE( CHUA LAY SEE)_x000D_NATIONAL UNIVERSITY HEALTH SYSTEM PTE. LTD. 1E KENT RIDGE ROAD, NUHS TOWER BLOCK SINGAPORE 119228_x000D_CHUA LAY SEE_x000D_TEL: 97598525_x000D_FAX: _x000D_EMAIL:</t>
  </si>
  <si>
    <t>MS6VC-01290GLP</t>
  </si>
  <si>
    <t>MS WINRMTDSKTPSRVCSCAL SNGL SA MVL USRCAL</t>
  </si>
  <si>
    <t>MS9EM-00260GLP</t>
  </si>
  <si>
    <t>MS WINSVRSTDCORE SNGL SA MVL 16LIC CORELIC</t>
  </si>
  <si>
    <t>CN0449-SGD</t>
  </si>
  <si>
    <t>NATIONAL UNIVERSITY POLYCLINICS</t>
  </si>
  <si>
    <t>8474013525</t>
  </si>
  <si>
    <t>943320</t>
  </si>
  <si>
    <t>MS021-10695GLP</t>
  </si>
  <si>
    <t>MS OFFICE STD 2021 SNGL LTSC</t>
  </si>
  <si>
    <t>ADELINE CHIA XIAO TING</t>
  </si>
  <si>
    <t>ANEESAH_x000D_NATIONAL UNIVERSITY POLYCLINICS 1 JURONG EAST STREET 21  SINGAPORE 609606_x000D_ANEESAH_x000D_TEL: _x000D_FAX: _x000D_EMAIL: Aneesah_Banu_HAJAH_MOHIDEEN@nuhs.edu.sg</t>
  </si>
  <si>
    <t>871D43D1</t>
  </si>
  <si>
    <t>CA0362-SGD</t>
  </si>
  <si>
    <t>ALEXANDRA HOSPITAL</t>
  </si>
  <si>
    <t>8494021137</t>
  </si>
  <si>
    <t>943516</t>
  </si>
  <si>
    <t>MS3YF-00730GLP</t>
  </si>
  <si>
    <t>MS OFFICE MAC STD 2021 SNGL LTSC</t>
  </si>
  <si>
    <t>GOH MENG SENG</t>
  </si>
  <si>
    <t>EUNICE LEONG_x000D_ALEXANDRA HOSPITAL 378 ALEXANDRA ROAD  SINGAPORE 159964_x000D_EUNICE LEONG_x000D_TEL: 96371927_x000D_FAX: _x000D_EMAIL: eunice_leong@nuhs.edu.sg</t>
  </si>
  <si>
    <t>NL2 - DO-ENR</t>
  </si>
  <si>
    <t/>
  </si>
  <si>
    <t>NL3 - DO-MSENR</t>
  </si>
  <si>
    <t>NUHS</t>
  </si>
  <si>
    <t>UIC PO nos</t>
  </si>
  <si>
    <t>SA Renewal</t>
  </si>
  <si>
    <t>NATIONAL UNIVERSITY PRIMARY HEALTHCARE PTE. LTD.</t>
  </si>
  <si>
    <t>7453001100.</t>
  </si>
  <si>
    <t>942888A</t>
  </si>
  <si>
    <t>MSD86-05988GLP</t>
  </si>
  <si>
    <t>MS VISIO STD 2021 SNGL LTSC</t>
  </si>
  <si>
    <t>SUHANA ARASID</t>
  </si>
  <si>
    <t>NG TENG FONG GENERAL HOSPITAL 1 JURONG EAST STREET 21  SINGAPORE (609606)</t>
  </si>
  <si>
    <t>CN0359-SGD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</si>
</sst>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dd\-mm\-yyyy"/>
    <numFmt numFmtId="166" formatCode="_(* #,##0.00_);_(* \(#,##0.00\);_(* &quot;-&quot;??_);_(@_)"/>
    <numFmt numFmtId="167" formatCode="[$-14809]dd/mm/yyyy;@"/>
    <numFmt numFmtId="171" formatCode="&quot;$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2"/>
      <name val="Aharoni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164" fontId="0" fillId="2" borderId="0" xfId="0" applyNumberFormat="1" applyFill="1" applyAlignment="1">
      <alignment vertical="top"/>
    </xf>
    <xf numFmtId="0" fontId="0" fillId="2" borderId="0" xfId="0" applyFill="1" applyAlignment="1">
      <alignment horizontal="left" vertical="top"/>
    </xf>
    <xf numFmtId="166" fontId="0" fillId="2" borderId="0" xfId="1" applyNumberFormat="1" applyFont="1" applyFill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166" fontId="0" fillId="0" borderId="0" xfId="1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0" fontId="3" fillId="0" borderId="0" xfId="2" applyFont="1" applyAlignment="1">
      <alignment horizontal="center" vertical="top"/>
    </xf>
    <xf numFmtId="14" fontId="0" fillId="0" borderId="0" xfId="0" applyNumberFormat="1" applyAlignment="1">
      <alignment vertical="top"/>
    </xf>
    <xf numFmtId="0" fontId="0" fillId="5" borderId="0" xfId="0" applyFill="1" applyAlignment="1">
      <alignment vertical="top"/>
    </xf>
    <xf numFmtId="0" fontId="0" fillId="5" borderId="0" xfId="0" applyFill="1" applyAlignment="1">
      <alignment vertical="top" wrapText="1"/>
    </xf>
    <xf numFmtId="0" fontId="0" fillId="5" borderId="0" xfId="0" applyFill="1" applyAlignment="1">
      <alignment horizontal="center" vertical="top"/>
    </xf>
    <xf numFmtId="164" fontId="0" fillId="5" borderId="0" xfId="0" applyNumberFormat="1" applyFill="1" applyAlignment="1">
      <alignment vertical="top"/>
    </xf>
    <xf numFmtId="0" fontId="0" fillId="5" borderId="0" xfId="0" applyFill="1" applyAlignment="1">
      <alignment horizontal="left" vertical="top"/>
    </xf>
    <xf numFmtId="166" fontId="0" fillId="5" borderId="0" xfId="1" applyNumberFormat="1" applyFont="1" applyFill="1" applyAlignment="1">
      <alignment vertical="top"/>
    </xf>
    <xf numFmtId="0" fontId="4" fillId="0" borderId="0" xfId="2" applyFont="1" applyAlignment="1">
      <alignment horizontal="center" vertical="top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left" vertical="top"/>
    </xf>
    <xf numFmtId="0" fontId="5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6" fillId="0" borderId="0" xfId="2" applyFont="1" applyAlignment="1">
      <alignment horizontal="center" vertical="top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9" fillId="6" borderId="0" xfId="0" applyFont="1" applyFill="1" applyAlignment="1">
      <alignment horizontal="center" vertical="center"/>
    </xf>
    <xf numFmtId="164" fontId="9" fillId="6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center" vertical="center" wrapText="1"/>
    </xf>
    <xf numFmtId="166" fontId="9" fillId="6" borderId="0" xfId="1" applyNumberFormat="1" applyFont="1" applyFill="1" applyAlignment="1">
      <alignment horizontal="left" vertical="center"/>
    </xf>
    <xf numFmtId="0" fontId="10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left" vertical="center" wrapText="1"/>
    </xf>
    <xf numFmtId="0" fontId="0" fillId="4" borderId="0" xfId="0" applyFill="1" applyAlignment="1">
      <alignment vertical="top"/>
    </xf>
    <xf numFmtId="167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1" fillId="0" borderId="0" xfId="0" applyFont="1" applyAlignment="1">
      <alignment vertical="top"/>
    </xf>
    <xf numFmtId="40" fontId="0" fillId="0" borderId="0" xfId="1" applyNumberFormat="1" applyFont="1" applyAlignment="1">
      <alignment vertical="top"/>
    </xf>
    <xf numFmtId="40" fontId="11" fillId="0" borderId="0" xfId="1" applyNumberFormat="1" applyFont="1" applyAlignment="1">
      <alignment vertical="top"/>
    </xf>
    <xf numFmtId="164" fontId="12" fillId="0" borderId="0" xfId="0" applyNumberFormat="1" applyFont="1" applyAlignment="1">
      <alignment vertical="top"/>
    </xf>
    <xf numFmtId="167" fontId="0" fillId="0" borderId="0" xfId="0" applyNumberFormat="1" applyAlignment="1">
      <alignment vertical="top"/>
    </xf>
    <xf numFmtId="0" fontId="12" fillId="0" borderId="0" xfId="0" applyFont="1" applyAlignment="1">
      <alignment vertical="top"/>
    </xf>
    <xf numFmtId="40" fontId="9" fillId="6" borderId="0" xfId="0" applyNumberFormat="1" applyFont="1" applyFill="1" applyAlignment="1">
      <alignment horizontal="center" vertical="center" wrapText="1"/>
    </xf>
    <xf numFmtId="171" fontId="0" fillId="0" borderId="0" xfId="0" applyNumberFormat="1" applyAlignment="1">
      <alignment horizontal="center" vertical="center"/>
    </xf>
    <xf numFmtId="0" fontId="13" fillId="0" borderId="0" xfId="0" applyFont="1"/>
    <xf numFmtId="167" fontId="13" fillId="0" borderId="0" xfId="0" applyNumberFormat="1" applyFont="1"/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 vertical="top"/>
    </xf>
    <xf numFmtId="1" fontId="0" fillId="5" borderId="0" xfId="0" applyNumberFormat="1" applyFill="1" applyAlignment="1">
      <alignment horizontal="center" vertical="top"/>
    </xf>
  </cellXfs>
  <cellStyles count="3">
    <cellStyle name="Currency" xfId="1" builtinId="4"/>
    <cellStyle name="Normal" xfId="0" builtinId="0"/>
    <cellStyle name="Normal 2" xfId="2" xr:uid="{C551522C-F926-4ED2-9637-E0B7C06476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YUENFUN\XLS\IHIS%20MONTHLY%20REPORT%20-%20NHG\NHG%20Cluster_Ver%205%20(%20MAY%202023)-IBM.xlsx" TargetMode="External"/><Relationship Id="rId1" Type="http://schemas.openxmlformats.org/officeDocument/2006/relationships/externalLinkPath" Target="/YUENFUN/XLS/IHIS%20MONTHLY%20REPORT%20-%20NHG/NHG%20Cluster_Ver%205%20(%20MAY%202023)-IB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tion"/>
      <sheetName val="Data"/>
      <sheetName val="Sheet1"/>
      <sheetName val="Customer Codes"/>
      <sheetName val="Sheet2"/>
      <sheetName val="Sheet3"/>
      <sheetName val="Sheet4"/>
      <sheetName val="Sheet5"/>
      <sheetName val="Sheet6"/>
      <sheetName val="Sheet7"/>
    </sheetNames>
    <sheetDataSet>
      <sheetData sheetId="0">
        <row r="2">
          <cell r="C2" t="str">
            <v>UICACS</v>
          </cell>
        </row>
        <row r="5">
          <cell r="C5" t="str">
            <v>114|132|102</v>
          </cell>
        </row>
        <row r="9">
          <cell r="C9" t="str">
            <v>20230501..20230530</v>
          </cell>
        </row>
        <row r="10">
          <cell r="C10" t="str">
            <v>'S7138270','7138270' ,'s7138270'</v>
          </cell>
        </row>
        <row r="11">
          <cell r="C11" t="str">
            <v>'S7138270','7138270' ,'s7138270'</v>
          </cell>
        </row>
        <row r="12">
          <cell r="C12" t="str">
            <v>'MS'</v>
          </cell>
        </row>
        <row r="13">
          <cell r="C13" t="str">
    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FE9DA-F68B-42CA-AF58-A3E1BA9E88B1}">
  <dimension ref="A1:AZ37"/>
  <sheetViews>
    <sheetView tabSelected="1" topLeftCell="K19" zoomScale="86" zoomScaleNormal="86" workbookViewId="0">
      <selection activeCell="R41" sqref="R41"/>
    </sheetView>
  </sheetViews>
  <sheetFormatPr defaultColWidth="9.28515625" defaultRowHeight="15"/>
  <cols>
    <col min="1" max="2" width="17.7109375" style="1" hidden="1" customWidth="1"/>
    <col min="3" max="3" width="15.7109375" style="7" hidden="1" customWidth="1"/>
    <col min="4" max="4" width="20.7109375" style="7" hidden="1" customWidth="1"/>
    <col min="5" max="5" width="23.28515625" style="7" hidden="1" customWidth="1"/>
    <col min="6" max="6" width="16.28515625" style="7" hidden="1" customWidth="1"/>
    <col min="7" max="7" width="12.7109375" style="7" hidden="1" customWidth="1"/>
    <col min="8" max="8" width="9.28515625" style="7" hidden="1" customWidth="1"/>
    <col min="9" max="9" width="20" style="8" hidden="1" customWidth="1"/>
    <col min="10" max="10" width="9.28515625" style="7" hidden="1" customWidth="1"/>
    <col min="11" max="11" width="8.140625" style="9" bestFit="1" customWidth="1"/>
    <col min="12" max="12" width="6.28515625" style="9" bestFit="1" customWidth="1"/>
    <col min="13" max="13" width="10.7109375" style="7" customWidth="1"/>
    <col min="14" max="14" width="14.85546875" style="9" customWidth="1"/>
    <col min="15" max="15" width="17.28515625" style="10" bestFit="1" customWidth="1"/>
    <col min="16" max="16" width="7.42578125" style="10" customWidth="1"/>
    <col min="17" max="17" width="1" style="7" customWidth="1"/>
    <col min="18" max="18" width="12.42578125" style="7" bestFit="1" customWidth="1"/>
    <col min="19" max="19" width="30.85546875" style="7" customWidth="1"/>
    <col min="20" max="20" width="15.140625" style="11" bestFit="1" customWidth="1"/>
    <col min="21" max="21" width="15.140625" style="11" customWidth="1"/>
    <col min="22" max="22" width="17" style="9" customWidth="1"/>
    <col min="23" max="23" width="15.28515625" style="9" customWidth="1"/>
    <col min="24" max="24" width="12" style="7" customWidth="1"/>
    <col min="25" max="25" width="9.140625" style="7" hidden="1" customWidth="1"/>
    <col min="26" max="26" width="17.7109375" style="7" hidden="1" customWidth="1"/>
    <col min="27" max="27" width="5.140625" style="7" customWidth="1"/>
    <col min="28" max="28" width="10.5703125" style="7" bestFit="1" customWidth="1"/>
    <col min="29" max="29" width="23.28515625" style="45" bestFit="1" customWidth="1"/>
    <col min="30" max="30" width="8.140625" style="7" customWidth="1"/>
    <col min="31" max="31" width="12.28515625" style="7" customWidth="1"/>
    <col min="32" max="32" width="5.28515625" style="7" customWidth="1"/>
    <col min="33" max="33" width="10.42578125" style="7" customWidth="1"/>
    <col min="34" max="34" width="8.5703125" style="7" customWidth="1"/>
    <col min="35" max="35" width="9.7109375" style="11" customWidth="1"/>
    <col min="36" max="36" width="1" style="7" customWidth="1"/>
    <col min="37" max="37" width="18.28515625" style="7" bestFit="1" customWidth="1"/>
    <col min="38" max="38" width="10.5703125" style="7" bestFit="1" customWidth="1"/>
    <col min="39" max="39" width="40.5703125" style="12" customWidth="1"/>
    <col min="40" max="40" width="14.85546875" style="12" customWidth="1"/>
    <col min="41" max="41" width="16.140625" style="7" customWidth="1"/>
    <col min="42" max="42" width="18.42578125" style="9" customWidth="1"/>
    <col min="43" max="43" width="19" style="9" customWidth="1"/>
    <col min="44" max="44" width="20" style="9" hidden="1" customWidth="1"/>
    <col min="45" max="46" width="9.28515625" style="7" hidden="1" customWidth="1"/>
    <col min="47" max="16384" width="9.28515625" style="7"/>
  </cols>
  <sheetData>
    <row r="1" spans="1:46" s="1" customFormat="1" hidden="1">
      <c r="A1" s="1" t="s">
        <v>0</v>
      </c>
      <c r="B1" s="1" t="s">
        <v>1</v>
      </c>
      <c r="C1" s="1" t="s">
        <v>2</v>
      </c>
      <c r="D1" s="1" t="s">
        <v>2</v>
      </c>
      <c r="E1" s="1" t="s">
        <v>2</v>
      </c>
      <c r="F1" s="1" t="s">
        <v>2</v>
      </c>
      <c r="G1" s="1" t="s">
        <v>2</v>
      </c>
      <c r="H1" s="1" t="s">
        <v>2</v>
      </c>
      <c r="I1" s="2" t="s">
        <v>2</v>
      </c>
      <c r="J1" s="1" t="s">
        <v>3</v>
      </c>
      <c r="K1" s="3" t="s">
        <v>4</v>
      </c>
      <c r="L1" s="3" t="s">
        <v>4</v>
      </c>
      <c r="N1" s="3"/>
      <c r="O1" s="4" t="s">
        <v>4</v>
      </c>
      <c r="P1" s="4"/>
      <c r="Q1" s="1" t="s">
        <v>4</v>
      </c>
      <c r="R1" s="1" t="s">
        <v>4</v>
      </c>
      <c r="S1" s="1" t="s">
        <v>4</v>
      </c>
      <c r="T1" s="5" t="s">
        <v>4</v>
      </c>
      <c r="U1" s="5"/>
      <c r="V1" s="3" t="s">
        <v>4</v>
      </c>
      <c r="W1" s="3"/>
      <c r="Y1" s="1" t="s">
        <v>2</v>
      </c>
      <c r="Z1" s="1" t="s">
        <v>2</v>
      </c>
      <c r="AA1" s="1" t="s">
        <v>4</v>
      </c>
      <c r="AB1" s="1" t="s">
        <v>4</v>
      </c>
      <c r="AC1" s="3" t="s">
        <v>4</v>
      </c>
      <c r="AI1" s="5"/>
      <c r="AJ1" s="1" t="s">
        <v>4</v>
      </c>
      <c r="AK1" s="1" t="s">
        <v>4</v>
      </c>
      <c r="AM1" s="6"/>
      <c r="AN1" s="6"/>
      <c r="AP1" s="3"/>
      <c r="AQ1" s="3"/>
      <c r="AR1" s="3" t="s">
        <v>2</v>
      </c>
      <c r="AS1" s="1" t="s">
        <v>2</v>
      </c>
      <c r="AT1" s="1" t="s">
        <v>2</v>
      </c>
    </row>
    <row r="2" spans="1:46" hidden="1">
      <c r="A2" s="1" t="s">
        <v>2</v>
      </c>
      <c r="D2" s="7" t="s">
        <v>5</v>
      </c>
      <c r="E2" s="7" t="str">
        <f>[1]Option!$C$2</f>
        <v>UICACS</v>
      </c>
    </row>
    <row r="3" spans="1:46" hidden="1">
      <c r="A3" s="1" t="s">
        <v>2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4" t="s">
        <v>11</v>
      </c>
    </row>
    <row r="4" spans="1:46" ht="409.5" hidden="1">
      <c r="A4" s="1" t="s">
        <v>2</v>
      </c>
      <c r="C4" s="7" t="s">
        <v>12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15" t="s">
        <v>13</v>
      </c>
      <c r="G4" s="7" t="s">
        <v>14</v>
      </c>
      <c r="H4" s="7" t="str">
        <f>" ORDER BY DOCNUM, DOCDATE"</f>
        <v xml:space="preserve"> ORDER BY DOCNUM, DOCDATE</v>
      </c>
    </row>
    <row r="5" spans="1:46" ht="409.5" hidden="1">
      <c r="A5" s="1" t="s">
        <v>2</v>
      </c>
      <c r="C5" s="7" t="s">
        <v>15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15" t="s">
        <v>13</v>
      </c>
      <c r="G5" s="7" t="s">
        <v>14</v>
      </c>
      <c r="H5" s="7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6" ht="409.5" hidden="1">
      <c r="A6" s="1" t="s">
        <v>2</v>
      </c>
      <c r="C6" s="7" t="s">
        <v>16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15" t="s">
        <v>13</v>
      </c>
      <c r="G6" s="7" t="s">
        <v>14</v>
      </c>
      <c r="H6" s="7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6" hidden="1">
      <c r="A7" s="1" t="s">
        <v>2</v>
      </c>
    </row>
    <row r="8" spans="1:46" hidden="1">
      <c r="A8" s="1" t="s">
        <v>2</v>
      </c>
      <c r="K8" s="16"/>
    </row>
    <row r="9" spans="1:46" hidden="1">
      <c r="A9" s="1" t="s">
        <v>2</v>
      </c>
      <c r="K9" s="16"/>
    </row>
    <row r="10" spans="1:46" hidden="1">
      <c r="A10" s="1" t="s">
        <v>2</v>
      </c>
    </row>
    <row r="11" spans="1:46" hidden="1">
      <c r="A11" s="1" t="s">
        <v>2</v>
      </c>
      <c r="C11" s="7" t="s">
        <v>17</v>
      </c>
      <c r="E11" s="7" t="str">
        <f>[1]Option!$C$9</f>
        <v>20230501..20230530</v>
      </c>
      <c r="K11" s="16"/>
    </row>
    <row r="12" spans="1:46" hidden="1">
      <c r="A12" s="1" t="s">
        <v>2</v>
      </c>
      <c r="C12" s="7" t="s">
        <v>18</v>
      </c>
      <c r="E12" s="7" t="str">
        <f>[1]Option!$C$5</f>
        <v>114|132|102</v>
      </c>
      <c r="K12" s="16"/>
    </row>
    <row r="13" spans="1:46" hidden="1">
      <c r="A13" s="1" t="s">
        <v>2</v>
      </c>
      <c r="C13" s="7" t="s">
        <v>19</v>
      </c>
      <c r="E13" s="7" t="str">
        <f>[1]Option!$C$10</f>
        <v>'S7138270','7138270' ,'s7138270'</v>
      </c>
      <c r="K13" s="16"/>
    </row>
    <row r="14" spans="1:46" hidden="1">
      <c r="A14" s="1" t="s">
        <v>2</v>
      </c>
      <c r="C14" s="7" t="s">
        <v>20</v>
      </c>
      <c r="E14" s="7" t="str">
        <f>[1]Option!$C$11</f>
        <v>'S7138270','7138270' ,'s7138270'</v>
      </c>
      <c r="K14" s="16"/>
    </row>
    <row r="15" spans="1:46" hidden="1">
      <c r="A15" s="1" t="s">
        <v>2</v>
      </c>
      <c r="C15" s="7" t="s">
        <v>21</v>
      </c>
      <c r="E15" s="7" t="str">
        <f>[1]Option!$C$12</f>
        <v>'MS'</v>
      </c>
      <c r="AK15" s="17"/>
    </row>
    <row r="16" spans="1:46" hidden="1">
      <c r="A16" s="1" t="s">
        <v>2</v>
      </c>
      <c r="C16" s="7" t="s">
        <v>22</v>
      </c>
      <c r="E16" s="7" t="str">
        <f>[1]Option!$C$13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7" hidden="1">
      <c r="A17" s="1" t="s">
        <v>2</v>
      </c>
    </row>
    <row r="18" spans="1:47" s="18" customFormat="1" hidden="1">
      <c r="A18" s="18" t="s">
        <v>2</v>
      </c>
      <c r="I18" s="19"/>
      <c r="K18" s="20"/>
      <c r="L18" s="20"/>
      <c r="N18" s="20"/>
      <c r="O18" s="21"/>
      <c r="P18" s="21"/>
      <c r="T18" s="22"/>
      <c r="U18" s="22"/>
      <c r="V18" s="20"/>
      <c r="W18" s="20"/>
      <c r="AC18" s="58"/>
      <c r="AI18" s="22"/>
      <c r="AM18" s="23"/>
      <c r="AN18" s="23"/>
      <c r="AP18" s="20"/>
      <c r="AQ18" s="20"/>
      <c r="AR18" s="20"/>
    </row>
    <row r="20" spans="1:47" ht="15.75">
      <c r="K20" s="24"/>
      <c r="L20" s="24"/>
      <c r="M20" s="25"/>
      <c r="N20" s="24"/>
      <c r="O20" s="24"/>
      <c r="P20" s="24"/>
      <c r="Q20" s="24"/>
      <c r="R20" s="24"/>
      <c r="S20" s="24"/>
      <c r="T20" s="26"/>
      <c r="U20" s="26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6"/>
      <c r="AJ20" s="24"/>
      <c r="AK20" s="24"/>
      <c r="AL20" s="24"/>
    </row>
    <row r="21" spans="1:47" s="28" customFormat="1" ht="18.75">
      <c r="A21" s="27"/>
      <c r="B21" s="27"/>
      <c r="I21" s="29"/>
      <c r="K21" s="30" t="s">
        <v>98</v>
      </c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</row>
    <row r="22" spans="1:47" ht="15.75">
      <c r="K22" s="24"/>
      <c r="L22" s="24"/>
      <c r="M22" s="25"/>
      <c r="N22" s="24"/>
      <c r="O22" s="24"/>
      <c r="P22" s="24"/>
      <c r="Q22" s="24"/>
      <c r="R22" s="24"/>
      <c r="S22" s="24"/>
      <c r="T22" s="26"/>
      <c r="U22" s="26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6"/>
      <c r="AJ22" s="24"/>
      <c r="AK22" s="24"/>
      <c r="AL22" s="24"/>
    </row>
    <row r="23" spans="1:47" s="32" customFormat="1" ht="47.25">
      <c r="A23" s="31"/>
      <c r="B23" s="31"/>
      <c r="E23" s="33" t="s">
        <v>23</v>
      </c>
      <c r="I23" s="34"/>
      <c r="K23" s="35" t="s">
        <v>24</v>
      </c>
      <c r="L23" s="35" t="s">
        <v>25</v>
      </c>
      <c r="M23" s="35" t="s">
        <v>26</v>
      </c>
      <c r="N23" s="35" t="s">
        <v>27</v>
      </c>
      <c r="O23" s="36" t="s">
        <v>28</v>
      </c>
      <c r="P23" s="37" t="s">
        <v>29</v>
      </c>
      <c r="Q23" s="37" t="s">
        <v>30</v>
      </c>
      <c r="R23" s="35" t="s">
        <v>31</v>
      </c>
      <c r="S23" s="37" t="s">
        <v>32</v>
      </c>
      <c r="T23" s="41" t="s">
        <v>33</v>
      </c>
      <c r="U23" s="38" t="s">
        <v>99</v>
      </c>
      <c r="V23" s="38" t="s">
        <v>34</v>
      </c>
      <c r="W23" s="38" t="s">
        <v>35</v>
      </c>
      <c r="X23" s="38" t="s">
        <v>36</v>
      </c>
      <c r="Y23" s="38" t="s">
        <v>37</v>
      </c>
      <c r="Z23" s="52" t="s">
        <v>38</v>
      </c>
      <c r="AA23" s="52" t="s">
        <v>39</v>
      </c>
      <c r="AB23" s="37" t="s">
        <v>40</v>
      </c>
      <c r="AC23" s="35" t="s">
        <v>41</v>
      </c>
      <c r="AD23" s="37" t="s">
        <v>42</v>
      </c>
      <c r="AE23" s="39" t="s">
        <v>43</v>
      </c>
      <c r="AF23" s="39" t="s">
        <v>44</v>
      </c>
      <c r="AG23" s="40" t="s">
        <v>45</v>
      </c>
      <c r="AH23" s="37" t="s">
        <v>46</v>
      </c>
      <c r="AI23" s="37" t="s">
        <v>47</v>
      </c>
      <c r="AJ23" s="37" t="s">
        <v>48</v>
      </c>
      <c r="AK23" s="37" t="s">
        <v>49</v>
      </c>
      <c r="AL23" s="38" t="s">
        <v>50</v>
      </c>
      <c r="AM23" s="41" t="s">
        <v>51</v>
      </c>
      <c r="AN23" s="41" t="s">
        <v>52</v>
      </c>
      <c r="AO23" s="41" t="s">
        <v>53</v>
      </c>
      <c r="AP23" s="41" t="s">
        <v>54</v>
      </c>
      <c r="AQ23" s="41" t="s">
        <v>55</v>
      </c>
      <c r="AR23" s="41"/>
    </row>
    <row r="24" spans="1:47">
      <c r="A24" s="1" t="s">
        <v>64</v>
      </c>
      <c r="B24" s="1" t="str">
        <f t="shared" ref="B24:B28" si="0">IF(K24="","Hide","Show")</f>
        <v>Show</v>
      </c>
      <c r="C24" s="7" t="s">
        <v>56</v>
      </c>
      <c r="E24" s="42" t="str">
        <f>"""UICT"","""",""SQL="",""2=DOCNUM"",""33031614"",""14=CUSTREF"",""7452005336"",""14=U_CUSTREF"",""7452005336"",""15=DOCDATE"",""11/05/2023"",""15=TAXDATE"",""11/05/2023"",""14=CARDCODE"",""CN0245-SGD"",""14=CARDNAME"",""NATIONAL UNIVERSITY HEALTH SYSTEM PTE. LTD."",""14=ITEMCODE"",""MS7NQ-00"&amp;"301GLP"",""14=ITEMNAME"",""MS SQLSVRSTDCORE SNGL SA MVL 2LIC CORELIC"",""10=QUANTITY"",""4.000000"",""14=U_PONO"",""943343"",""15=U_PODATE"",""10/05/2023"",""10=U_TLINTCOS"",""0.000000"",""2=SLPCODE"",""114"",""14=SLPNAME"",""E0001-AW"",""14=MEMO"",""ANGIE WONG"",""14=CONTACTNAME"",""E-INVO"&amp;"ICE(AP DIRECT)"",""10=LINETOTAL"",""9716.400000"",""14=U_ENR"","""",""14=U_MSENR"",""S7138270"",""14=U_MSPCN"",""AB57EDFE"",""14=ADDRESS2"",""FINANCE( CHUA LAY SEE)_x000D_NATIONAL UNIVERSITY HEALTH SYSTEM PTE. LTD. 1E KENT RIDGE ROAD, NUHS TOWER BLOCK SINGAPORE 119228_x000D_CHUA LAY SEE"&amp;"_x000D_TEL: 97598525_x000D_FAX: _x000D_EMAIL:"""</f>
        <v>"UICT","","SQL=","2=DOCNUM","33031614","14=CUSTREF","7452005336","14=U_CUSTREF","7452005336","15=DOCDATE","11/05/2023","15=TAXDATE","11/05/2023","14=CARDCODE","CN0245-SGD","14=CARDNAME","NATIONAL UNIVERSITY HEALTH SYSTEM PTE. LTD.","14=ITEMCODE","MS7NQ-00301GLP","14=ITEMNAME","MS SQLSVRSTDCORE SNGL SA MVL 2LIC CORELIC","10=QUANTITY","4.000000","14=U_PONO","943343","15=U_PODATE","10/05/2023","10=U_TLINTCOS","0.000000","2=SLPCODE","114","14=SLPNAME","E0001-AW","14=MEMO","ANGIE WONG","14=CONTACTNAME","E-INVOICE(AP DIRECT)","10=LINETOTAL","9716.400000","14=U_ENR","","14=U_MSENR","S7138270","14=U_MSPCN","AB57EDFE","14=ADDRESS2","FINANCE( CHUA LAY SEE)_x000D_NATIONAL UNIVERSITY HEALTH SYSTEM PTE. LTD. 1E KENT RIDGE ROAD, NUHS TOWER BLOCK SINGAPORE 119228_x000D_CHUA LAY SEE_x000D_TEL: 97598525_x000D_FAX: _x000D_EMAIL:"</v>
      </c>
      <c r="K24" s="9">
        <f t="shared" ref="K24:K28" si="1">MONTH(N24)</f>
        <v>5</v>
      </c>
      <c r="L24" s="9">
        <f t="shared" ref="L24:L28" si="2">YEAR(N24)</f>
        <v>2023</v>
      </c>
      <c r="M24" s="9">
        <v>33031614</v>
      </c>
      <c r="N24" s="43">
        <v>45057</v>
      </c>
      <c r="O24" s="9" t="s">
        <v>57</v>
      </c>
      <c r="P24" s="7" t="s">
        <v>65</v>
      </c>
      <c r="Q24" s="7" t="s">
        <v>58</v>
      </c>
      <c r="R24" s="7" t="s">
        <v>66</v>
      </c>
      <c r="S24" s="7" t="s">
        <v>67</v>
      </c>
      <c r="T24" s="11" t="s">
        <v>68</v>
      </c>
      <c r="U24" s="11" t="s">
        <v>69</v>
      </c>
      <c r="V24" s="44">
        <v>45056</v>
      </c>
      <c r="W24" s="44">
        <v>45057</v>
      </c>
      <c r="X24" s="45">
        <f>W24-V24</f>
        <v>1</v>
      </c>
      <c r="Y24" s="45" t="s">
        <v>70</v>
      </c>
      <c r="Z24" s="7" t="s">
        <v>71</v>
      </c>
      <c r="AA24" s="7" t="s">
        <v>72</v>
      </c>
      <c r="AB24" s="46">
        <v>4</v>
      </c>
      <c r="AC24" s="45" t="s">
        <v>60</v>
      </c>
      <c r="AD24" s="46">
        <f t="shared" ref="AD24:AD28" si="3">IFERROR(AE24/AB24,0)</f>
        <v>2429.1</v>
      </c>
      <c r="AE24" s="47">
        <v>9716.4</v>
      </c>
      <c r="AF24" s="47" t="s">
        <v>61</v>
      </c>
      <c r="AG24" s="53">
        <v>9716.4</v>
      </c>
      <c r="AH24" s="48" t="s">
        <v>62</v>
      </c>
      <c r="AI24" s="56" t="s">
        <v>73</v>
      </c>
      <c r="AJ24" s="49" t="s">
        <v>58</v>
      </c>
      <c r="AK24" s="50" t="s">
        <v>63</v>
      </c>
      <c r="AL24" s="7" t="s">
        <v>70</v>
      </c>
      <c r="AM24" s="7" t="s">
        <v>71</v>
      </c>
      <c r="AN24" s="11" t="s">
        <v>100</v>
      </c>
      <c r="AO24" s="17">
        <v>44958</v>
      </c>
      <c r="AP24" s="44">
        <v>45961</v>
      </c>
      <c r="AQ24" s="9" t="s">
        <v>61</v>
      </c>
    </row>
    <row r="25" spans="1:47">
      <c r="A25" s="1" t="s">
        <v>64</v>
      </c>
      <c r="B25" s="1" t="str">
        <f t="shared" si="0"/>
        <v>Show</v>
      </c>
      <c r="C25" s="7" t="s">
        <v>56</v>
      </c>
      <c r="E25" s="42" t="str">
        <f>"""UICT"","""",""SQL="",""2=DOCNUM"",""33031614"",""14=CUSTREF"",""7452005336"",""14=U_CUSTREF"",""7452005336"",""15=DOCDATE"",""11/05/2023"",""15=TAXDATE"",""11/05/2023"",""14=CARDCODE"",""CN0245-SGD"",""14=CARDNAME"",""NATIONAL UNIVERSITY HEALTH SYSTEM PTE. LTD."",""14=ITEMCODE"",""MS6VC-01"&amp;"290GLP"",""14=ITEMNAME"",""MS WINRMTDSKTPSRVCSCAL SNGL SA MVL USRCAL"",""10=QUANTITY"",""20.000000"",""14=U_PONO"",""943343"",""15=U_PODATE"",""10/05/2023"",""10=U_TLINTCOS"",""0.000000"",""2=SLPCODE"",""114"",""14=SLPNAME"",""E0001-AW"",""14=MEMO"",""ANGIE WONG"",""14=CONTACTNAME"",""E-INV"&amp;"OICE(AP DIRECT)"",""10=LINETOTAL"",""1818.400000"",""14=U_ENR"","""",""14=U_MSENR"",""S7138270"",""14=U_MSPCN"",""AB57EDFE"",""14=ADDRESS2"",""FINANCE( CHUA LAY SEE)_x000D_NATIONAL UNIVERSITY HEALTH SYSTEM PTE. LTD. 1E KENT RIDGE ROAD, NUHS TOWER BLOCK SINGAPORE 119228_x000D_CHUA LAY SE"&amp;"E_x000D_TEL: 97598525_x000D_FAX: _x000D_EMAIL:"""</f>
        <v>"UICT","","SQL=","2=DOCNUM","33031614","14=CUSTREF","7452005336","14=U_CUSTREF","7452005336","15=DOCDATE","11/05/2023","15=TAXDATE","11/05/2023","14=CARDCODE","CN0245-SGD","14=CARDNAME","NATIONAL UNIVERSITY HEALTH SYSTEM PTE. LTD.","14=ITEMCODE","MS6VC-01290GLP","14=ITEMNAME","MS WINRMTDSKTPSRVCSCAL SNGL SA MVL USRCAL","10=QUANTITY","20.000000","14=U_PONO","943343","15=U_PODATE","10/05/2023","10=U_TLINTCOS","0.000000","2=SLPCODE","114","14=SLPNAME","E0001-AW","14=MEMO","ANGIE WONG","14=CONTACTNAME","E-INVOICE(AP DIRECT)","10=LINETOTAL","1818.400000","14=U_ENR","","14=U_MSENR","S7138270","14=U_MSPCN","AB57EDFE","14=ADDRESS2","FINANCE( CHUA LAY SEE)_x000D_NATIONAL UNIVERSITY HEALTH SYSTEM PTE. LTD. 1E KENT RIDGE ROAD, NUHS TOWER BLOCK SINGAPORE 119228_x000D_CHUA LAY SEE_x000D_TEL: 97598525_x000D_FAX: _x000D_EMAIL:"</v>
      </c>
      <c r="K25" s="9">
        <f t="shared" si="1"/>
        <v>5</v>
      </c>
      <c r="L25" s="9">
        <f t="shared" si="2"/>
        <v>2023</v>
      </c>
      <c r="M25" s="9">
        <v>33031614</v>
      </c>
      <c r="N25" s="43">
        <v>45057</v>
      </c>
      <c r="O25" s="9" t="s">
        <v>57</v>
      </c>
      <c r="P25" s="7" t="s">
        <v>65</v>
      </c>
      <c r="Q25" s="7" t="s">
        <v>58</v>
      </c>
      <c r="R25" s="7" t="s">
        <v>66</v>
      </c>
      <c r="S25" s="7" t="s">
        <v>67</v>
      </c>
      <c r="T25" s="11" t="s">
        <v>68</v>
      </c>
      <c r="U25" s="11" t="s">
        <v>69</v>
      </c>
      <c r="V25" s="44">
        <v>45056</v>
      </c>
      <c r="W25" s="44">
        <v>45057</v>
      </c>
      <c r="X25" s="45">
        <f t="shared" ref="X24:X31" si="4">SUM(N25-V25)</f>
        <v>1</v>
      </c>
      <c r="Y25" s="45" t="s">
        <v>74</v>
      </c>
      <c r="Z25" s="7" t="s">
        <v>75</v>
      </c>
      <c r="AA25" s="7" t="s">
        <v>72</v>
      </c>
      <c r="AB25" s="46">
        <v>20</v>
      </c>
      <c r="AC25" s="45" t="s">
        <v>60</v>
      </c>
      <c r="AD25" s="46">
        <f t="shared" si="3"/>
        <v>90.92</v>
      </c>
      <c r="AE25" s="47">
        <v>1818.4</v>
      </c>
      <c r="AF25" s="47" t="s">
        <v>61</v>
      </c>
      <c r="AG25" s="53">
        <v>1818.4</v>
      </c>
      <c r="AH25" s="48" t="s">
        <v>62</v>
      </c>
      <c r="AI25" s="56" t="s">
        <v>73</v>
      </c>
      <c r="AJ25" s="49" t="s">
        <v>58</v>
      </c>
      <c r="AK25" s="50" t="s">
        <v>63</v>
      </c>
      <c r="AL25" s="7" t="s">
        <v>74</v>
      </c>
      <c r="AM25" s="7" t="s">
        <v>75</v>
      </c>
      <c r="AN25" s="11" t="s">
        <v>100</v>
      </c>
      <c r="AO25" s="17">
        <v>44958</v>
      </c>
      <c r="AP25" s="44">
        <v>45961</v>
      </c>
      <c r="AQ25" s="9" t="s">
        <v>61</v>
      </c>
    </row>
    <row r="26" spans="1:47">
      <c r="A26" s="1" t="s">
        <v>64</v>
      </c>
      <c r="B26" s="1" t="str">
        <f t="shared" si="0"/>
        <v>Show</v>
      </c>
      <c r="C26" s="7" t="s">
        <v>56</v>
      </c>
      <c r="E26" s="42" t="str">
        <f>"""UICT"","""",""SQL="",""2=DOCNUM"",""33031614"",""14=CUSTREF"",""7452005336"",""14=U_CUSTREF"",""7452005336"",""15=DOCDATE"",""11/05/2023"",""15=TAXDATE"",""11/05/2023"",""14=CARDCODE"",""CN0245-SGD"",""14=CARDNAME"",""NATIONAL UNIVERSITY HEALTH SYSTEM PTE. LTD."",""14=ITEMCODE"",""MS9EM-00"&amp;"260GLP"",""14=ITEMNAME"",""MS WINSVRSTDCORE SNGL SA MVL 16LIC CORELIC"",""10=QUANTITY"",""1.000000"",""14=U_PONO"",""943343"",""15=U_PODATE"",""10/05/2023"",""10=U_TLINTCOS"",""0.000000"",""2=SLPCODE"",""114"",""14=SLPNAME"",""E0001-AW"",""14=MEMO"",""ANGIE WONG"",""14=CONTACTNAME"",""E-INV"&amp;"OICE(AP DIRECT)"",""10=LINETOTAL"",""658.300000"",""14=U_ENR"","""",""14=U_MSENR"",""S7138270"",""14=U_MSPCN"",""AB57EDFE"",""14=ADDRESS2"",""FINANCE( CHUA LAY SEE)_x000D_NATIONAL UNIVERSITY HEALTH SYSTEM PTE. LTD. 1E KENT RIDGE ROAD, NUHS TOWER BLOCK SINGAPORE 119228_x000D_CHUA LAY SEE"&amp;"_x000D_TEL: 97598525_x000D_FAX: _x000D_EMAIL:"""</f>
        <v>"UICT","","SQL=","2=DOCNUM","33031614","14=CUSTREF","7452005336","14=U_CUSTREF","7452005336","15=DOCDATE","11/05/2023","15=TAXDATE","11/05/2023","14=CARDCODE","CN0245-SGD","14=CARDNAME","NATIONAL UNIVERSITY HEALTH SYSTEM PTE. LTD.","14=ITEMCODE","MS9EM-00260GLP","14=ITEMNAME","MS WINSVRSTDCORE SNGL SA MVL 16LIC CORELIC","10=QUANTITY","1.000000","14=U_PONO","943343","15=U_PODATE","10/05/2023","10=U_TLINTCOS","0.000000","2=SLPCODE","114","14=SLPNAME","E0001-AW","14=MEMO","ANGIE WONG","14=CONTACTNAME","E-INVOICE(AP DIRECT)","10=LINETOTAL","658.300000","14=U_ENR","","14=U_MSENR","S7138270","14=U_MSPCN","AB57EDFE","14=ADDRESS2","FINANCE( CHUA LAY SEE)_x000D_NATIONAL UNIVERSITY HEALTH SYSTEM PTE. LTD. 1E KENT RIDGE ROAD, NUHS TOWER BLOCK SINGAPORE 119228_x000D_CHUA LAY SEE_x000D_TEL: 97598525_x000D_FAX: _x000D_EMAIL:"</v>
      </c>
      <c r="K26" s="9">
        <f t="shared" si="1"/>
        <v>5</v>
      </c>
      <c r="L26" s="9">
        <f t="shared" si="2"/>
        <v>2023</v>
      </c>
      <c r="M26" s="9">
        <v>33031614</v>
      </c>
      <c r="N26" s="43">
        <v>45057</v>
      </c>
      <c r="O26" s="9" t="s">
        <v>57</v>
      </c>
      <c r="P26" s="7" t="s">
        <v>65</v>
      </c>
      <c r="Q26" s="7" t="s">
        <v>58</v>
      </c>
      <c r="R26" s="7" t="s">
        <v>66</v>
      </c>
      <c r="S26" s="7" t="s">
        <v>67</v>
      </c>
      <c r="T26" s="11" t="s">
        <v>68</v>
      </c>
      <c r="U26" s="11" t="s">
        <v>69</v>
      </c>
      <c r="V26" s="44">
        <v>45056</v>
      </c>
      <c r="W26" s="44">
        <v>45057</v>
      </c>
      <c r="X26" s="45">
        <f t="shared" si="4"/>
        <v>1</v>
      </c>
      <c r="Y26" s="45" t="s">
        <v>76</v>
      </c>
      <c r="Z26" s="7" t="s">
        <v>77</v>
      </c>
      <c r="AA26" s="7" t="s">
        <v>72</v>
      </c>
      <c r="AB26" s="46">
        <v>1</v>
      </c>
      <c r="AC26" s="45" t="s">
        <v>60</v>
      </c>
      <c r="AD26" s="46">
        <f t="shared" si="3"/>
        <v>658.3</v>
      </c>
      <c r="AE26" s="47">
        <v>658.3</v>
      </c>
      <c r="AF26" s="47" t="s">
        <v>61</v>
      </c>
      <c r="AG26" s="53">
        <v>658.3</v>
      </c>
      <c r="AH26" s="48" t="s">
        <v>62</v>
      </c>
      <c r="AI26" s="56" t="s">
        <v>73</v>
      </c>
      <c r="AJ26" s="49" t="s">
        <v>58</v>
      </c>
      <c r="AK26" s="50" t="s">
        <v>63</v>
      </c>
      <c r="AL26" s="7" t="s">
        <v>76</v>
      </c>
      <c r="AM26" s="7" t="s">
        <v>77</v>
      </c>
      <c r="AN26" s="11" t="s">
        <v>100</v>
      </c>
      <c r="AO26" s="17">
        <v>44958</v>
      </c>
      <c r="AP26" s="44">
        <v>45961</v>
      </c>
      <c r="AQ26" s="9" t="s">
        <v>61</v>
      </c>
    </row>
    <row r="27" spans="1:47">
      <c r="A27" s="1" t="s">
        <v>64</v>
      </c>
      <c r="B27" s="1" t="str">
        <f t="shared" si="0"/>
        <v>Show</v>
      </c>
      <c r="C27" s="7" t="s">
        <v>56</v>
      </c>
      <c r="E27" s="42" t="str">
        <f>"""UICT"","""",""SQL="",""2=DOCNUM"",""33031624"",""14=CUSTREF"",""8474013525"",""14=U_CUSTREF"",""8474013525"",""15=DOCDATE"",""12/05/2023"",""15=TAXDATE"",""12/05/2023"",""14=CARDCODE"",""CN0449-SGD"",""14=CARDNAME"",""NATIONAL UNIVERSITY POLYCLINICS"",""14=ITEMCODE"",""MS021-10695GLP"",""14="&amp;"ITEMNAME"",""MS OFFICE STD 2021 SNGL LTSC"",""10=QUANTITY"",""2.000000"",""14=U_PONO"",""943320"",""15=U_PODATE"",""10/05/2023"",""10=U_TLINTCOS"",""0.000000"",""2=SLPCODE"",""114"",""14=SLPNAME"",""E0001-AW"",""14=MEMO"",""ANGIE WONG"",""14=CONTACTNAME"",""ADELINE CHIA XIAO TING"",""10=LIN"&amp;"ETOTAL"",""815.260000"",""14=U_ENR"","""",""14=U_MSENR"",""S7138270"",""14=U_MSPCN"",""AB57EDFE"",""14=ADDRESS2"",""ANEESAH_x000D_NATIONAL UNIVERSITY POLYCLINICS 1 JURONG EAST STREET 21  SINGAPORE 609606_x000D_ANEESAH_x000D_TEL: _x000D_FAX: _x000D_EMAIL: Aneesah_Banu_HAJAH_MOHIDEEN@nuhs.edu.sg"""</f>
        <v>"UICT","","SQL=","2=DOCNUM","33031624","14=CUSTREF","8474013525","14=U_CUSTREF","8474013525","15=DOCDATE","12/05/2023","15=TAXDATE","12/05/2023","14=CARDCODE","CN0449-SGD","14=CARDNAME","NATIONAL UNIVERSITY POLYCLINICS","14=ITEMCODE","MS021-10695GLP","14=ITEMNAME","MS OFFICE STD 2021 SNGL LTSC","10=QUANTITY","2.000000","14=U_PONO","943320","15=U_PODATE","10/05/2023","10=U_TLINTCOS","0.000000","2=SLPCODE","114","14=SLPNAME","E0001-AW","14=MEMO","ANGIE WONG","14=CONTACTNAME","ADELINE CHIA XIAO TING","10=LINETOTAL","815.260000","14=U_ENR","","14=U_MSENR","S7138270","14=U_MSPCN","AB57EDFE","14=ADDRESS2","ANEESAH_x000D_NATIONAL UNIVERSITY POLYCLINICS 1 JURONG EAST STREET 21  SINGAPORE 609606_x000D_ANEESAH_x000D_TEL: _x000D_FAX: _x000D_EMAIL: Aneesah_Banu_HAJAH_MOHIDEEN@nuhs.edu.sg"</v>
      </c>
      <c r="K27" s="9">
        <f t="shared" si="1"/>
        <v>5</v>
      </c>
      <c r="L27" s="9">
        <f t="shared" si="2"/>
        <v>2023</v>
      </c>
      <c r="M27" s="9">
        <v>33031624</v>
      </c>
      <c r="N27" s="43">
        <v>45058</v>
      </c>
      <c r="O27" s="9" t="s">
        <v>57</v>
      </c>
      <c r="P27" s="7" t="s">
        <v>65</v>
      </c>
      <c r="Q27" s="7" t="s">
        <v>58</v>
      </c>
      <c r="R27" s="7" t="s">
        <v>78</v>
      </c>
      <c r="S27" s="7" t="s">
        <v>79</v>
      </c>
      <c r="T27" s="11" t="s">
        <v>80</v>
      </c>
      <c r="U27" s="11" t="s">
        <v>81</v>
      </c>
      <c r="V27" s="44">
        <v>45056</v>
      </c>
      <c r="W27" s="44">
        <v>45058</v>
      </c>
      <c r="X27" s="45">
        <f t="shared" si="4"/>
        <v>2</v>
      </c>
      <c r="Y27" s="45" t="s">
        <v>82</v>
      </c>
      <c r="Z27" s="7" t="s">
        <v>83</v>
      </c>
      <c r="AA27" s="7" t="s">
        <v>72</v>
      </c>
      <c r="AB27" s="46">
        <v>2</v>
      </c>
      <c r="AC27" s="45" t="s">
        <v>84</v>
      </c>
      <c r="AD27" s="46">
        <f t="shared" si="3"/>
        <v>407.63</v>
      </c>
      <c r="AE27" s="47">
        <v>815.26</v>
      </c>
      <c r="AF27" s="47" t="s">
        <v>61</v>
      </c>
      <c r="AG27" s="53">
        <v>815.26</v>
      </c>
      <c r="AH27" s="48" t="s">
        <v>62</v>
      </c>
      <c r="AI27" s="56" t="s">
        <v>85</v>
      </c>
      <c r="AJ27" s="49" t="s">
        <v>58</v>
      </c>
      <c r="AK27" s="50" t="s">
        <v>63</v>
      </c>
      <c r="AL27" s="7" t="s">
        <v>82</v>
      </c>
      <c r="AM27" s="7" t="s">
        <v>83</v>
      </c>
      <c r="AN27" s="51" t="s">
        <v>61</v>
      </c>
      <c r="AO27" s="7" t="s">
        <v>61</v>
      </c>
      <c r="AP27" s="9" t="s">
        <v>61</v>
      </c>
      <c r="AQ27" s="9" t="s">
        <v>61</v>
      </c>
    </row>
    <row r="28" spans="1:47">
      <c r="A28" s="1" t="s">
        <v>64</v>
      </c>
      <c r="B28" s="1" t="str">
        <f t="shared" si="0"/>
        <v>Show</v>
      </c>
      <c r="C28" s="7" t="s">
        <v>56</v>
      </c>
      <c r="E28" s="42" t="str">
        <f>"""UICT"","""",""SQL="",""2=DOCNUM"",""33031671"",""14=CUSTREF"",""8494021137"",""14=U_CUSTREF"",""8494021137"",""15=DOCDATE"",""22/05/2023"",""15=TAXDATE"",""22/05/2023"",""14=CARDCODE"",""CA0362-SGD"",""14=CARDNAME"",""ALEXANDRA HOSPITAL"",""14=ITEMCODE"",""MS3YF-00730GLP"",""14=ITEMNAME"",""MS"&amp;" OFFICE MAC STD 2021 SNGL LTSC"",""10=QUANTITY"",""1.000000"",""14=U_PONO"",""943516"",""15=U_PODATE"",""19/05/2023"",""10=U_TLINTCOS"",""0.000000"",""2=SLPCODE"",""132"",""14=SLPNAME"",""E0001-CS"",""14=MEMO"",""WENDY KUM CHIOU SZE"",""14=CONTACTNAME"",""GOH MENG SENG"",""10=LINETOTAL"","""&amp;"407.630000"",""14=U_ENR"","""",""14=U_MSENR"",""S7138270"",""14=U_MSPCN"",""871D43D1"",""14=ADDRESS2"",""EUNICE LEONG_x000D_ALEXANDRA HOSPITAL 378 ALEXANDRA ROAD  SINGAPORE 159964_x000D_EUNICE LEONG_x000D_TEL: 96371927_x000D_FAX: _x000D_EMAIL: eunice_leong@nuhs.edu.sg"""</f>
        <v>"UICT","","SQL=","2=DOCNUM","33031671","14=CUSTREF","8494021137","14=U_CUSTREF","8494021137","15=DOCDATE","22/05/2023","15=TAXDATE","22/05/2023","14=CARDCODE","CA0362-SGD","14=CARDNAME","ALEXANDRA HOSPITAL","14=ITEMCODE","MS3YF-00730GLP","14=ITEMNAME","MS OFFICE MAC STD 2021 SNGL LTSC","10=QUANTITY","1.000000","14=U_PONO","943516","15=U_PODATE","19/05/2023","10=U_TLINTCOS","0.000000","2=SLPCODE","132","14=SLPNAME","E0001-CS","14=MEMO","WENDY KUM CHIOU SZE","14=CONTACTNAME","GOH MENG SENG","10=LINETOTAL","407.630000","14=U_ENR","","14=U_MSENR","S7138270","14=U_MSPCN","871D43D1","14=ADDRESS2","EUNICE LEONG_x000D_ALEXANDRA HOSPITAL 378 ALEXANDRA ROAD  SINGAPORE 159964_x000D_EUNICE LEONG_x000D_TEL: 96371927_x000D_FAX: _x000D_EMAIL: eunice_leong@nuhs.edu.sg"</v>
      </c>
      <c r="K28" s="9">
        <f t="shared" si="1"/>
        <v>5</v>
      </c>
      <c r="L28" s="9">
        <f t="shared" si="2"/>
        <v>2023</v>
      </c>
      <c r="M28" s="9">
        <v>33031671</v>
      </c>
      <c r="N28" s="43">
        <v>45068</v>
      </c>
      <c r="O28" s="9" t="s">
        <v>57</v>
      </c>
      <c r="P28" s="7" t="s">
        <v>86</v>
      </c>
      <c r="Q28" s="7" t="s">
        <v>58</v>
      </c>
      <c r="R28" s="7" t="s">
        <v>87</v>
      </c>
      <c r="S28" s="7" t="s">
        <v>88</v>
      </c>
      <c r="T28" s="11" t="s">
        <v>89</v>
      </c>
      <c r="U28" s="11" t="s">
        <v>90</v>
      </c>
      <c r="V28" s="44">
        <v>45065</v>
      </c>
      <c r="W28" s="44">
        <v>45068</v>
      </c>
      <c r="X28" s="45">
        <f t="shared" si="4"/>
        <v>3</v>
      </c>
      <c r="Y28" s="45" t="s">
        <v>91</v>
      </c>
      <c r="Z28" s="7" t="s">
        <v>92</v>
      </c>
      <c r="AA28" s="7" t="s">
        <v>59</v>
      </c>
      <c r="AB28" s="46">
        <v>1</v>
      </c>
      <c r="AC28" s="45" t="s">
        <v>93</v>
      </c>
      <c r="AD28" s="46">
        <f t="shared" si="3"/>
        <v>407.63</v>
      </c>
      <c r="AE28" s="47">
        <v>407.63</v>
      </c>
      <c r="AF28" s="47" t="s">
        <v>61</v>
      </c>
      <c r="AG28" s="53">
        <v>407.63</v>
      </c>
      <c r="AH28" s="48" t="s">
        <v>62</v>
      </c>
      <c r="AI28" s="56" t="s">
        <v>94</v>
      </c>
      <c r="AJ28" s="49" t="s">
        <v>58</v>
      </c>
      <c r="AK28" s="50" t="s">
        <v>63</v>
      </c>
      <c r="AL28" s="7" t="s">
        <v>91</v>
      </c>
      <c r="AM28" s="7" t="s">
        <v>92</v>
      </c>
      <c r="AN28" s="51" t="s">
        <v>61</v>
      </c>
      <c r="AO28" s="7" t="s">
        <v>61</v>
      </c>
      <c r="AP28" s="9" t="s">
        <v>61</v>
      </c>
      <c r="AQ28" s="9" t="s">
        <v>61</v>
      </c>
    </row>
    <row r="29" spans="1:47" hidden="1">
      <c r="B29" s="1" t="str">
        <f>IF(K29="","Hide","Show")</f>
        <v>Hide</v>
      </c>
      <c r="C29" s="7" t="s">
        <v>95</v>
      </c>
      <c r="E29" s="42" t="s">
        <v>96</v>
      </c>
      <c r="K29" s="9" t="s">
        <v>96</v>
      </c>
      <c r="L29" s="43" t="s">
        <v>96</v>
      </c>
      <c r="M29" s="50"/>
      <c r="N29" s="43"/>
      <c r="O29" s="7" t="s">
        <v>96</v>
      </c>
      <c r="P29" s="7"/>
      <c r="Q29" s="7" t="s">
        <v>96</v>
      </c>
      <c r="R29" s="7" t="s">
        <v>96</v>
      </c>
      <c r="S29" s="7" t="s">
        <v>96</v>
      </c>
      <c r="T29" s="11" t="s">
        <v>96</v>
      </c>
      <c r="V29" s="9" t="s">
        <v>58</v>
      </c>
      <c r="W29" s="43"/>
      <c r="X29" s="45" t="e">
        <f t="shared" si="4"/>
        <v>#VALUE!</v>
      </c>
      <c r="Y29" s="50" t="s">
        <v>96</v>
      </c>
      <c r="Z29" s="7" t="s">
        <v>96</v>
      </c>
      <c r="AA29" s="7" t="s">
        <v>96</v>
      </c>
      <c r="AB29" s="7" t="s">
        <v>96</v>
      </c>
      <c r="AC29" s="45" t="s">
        <v>96</v>
      </c>
      <c r="AD29" s="7">
        <f>IFERROR(AE29/AB29,0)</f>
        <v>0</v>
      </c>
      <c r="AE29" s="47" t="s">
        <v>96</v>
      </c>
      <c r="AF29" s="47"/>
      <c r="AG29" s="47"/>
      <c r="AH29" s="47"/>
      <c r="AI29" s="57" t="s">
        <v>96</v>
      </c>
      <c r="AJ29" s="10" t="s">
        <v>96</v>
      </c>
      <c r="AK29" s="50" t="s">
        <v>96</v>
      </c>
    </row>
    <row r="30" spans="1:47" hidden="1">
      <c r="B30" s="1" t="str">
        <f>IF(K30="","Hide","Show")</f>
        <v>Hide</v>
      </c>
      <c r="C30" s="7" t="s">
        <v>97</v>
      </c>
      <c r="E30" s="42" t="s">
        <v>96</v>
      </c>
      <c r="K30" s="9" t="s">
        <v>96</v>
      </c>
      <c r="L30" s="43" t="s">
        <v>96</v>
      </c>
      <c r="M30" s="50"/>
      <c r="N30" s="43"/>
      <c r="O30" s="7" t="s">
        <v>96</v>
      </c>
      <c r="P30" s="7"/>
      <c r="Q30" s="7" t="s">
        <v>96</v>
      </c>
      <c r="R30" s="7" t="s">
        <v>96</v>
      </c>
      <c r="S30" s="7" t="s">
        <v>96</v>
      </c>
      <c r="T30" s="11" t="s">
        <v>96</v>
      </c>
      <c r="V30" s="9" t="s">
        <v>58</v>
      </c>
      <c r="W30" s="43"/>
      <c r="X30" s="45" t="e">
        <f t="shared" si="4"/>
        <v>#VALUE!</v>
      </c>
      <c r="Y30" s="50" t="s">
        <v>96</v>
      </c>
      <c r="Z30" s="7" t="s">
        <v>96</v>
      </c>
      <c r="AA30" s="7" t="s">
        <v>96</v>
      </c>
      <c r="AB30" s="7" t="s">
        <v>96</v>
      </c>
      <c r="AC30" s="45" t="s">
        <v>96</v>
      </c>
      <c r="AD30" s="7">
        <f>IFERROR(AE30/AB30,0)</f>
        <v>0</v>
      </c>
      <c r="AE30" s="47" t="s">
        <v>96</v>
      </c>
      <c r="AF30" s="47"/>
      <c r="AG30" s="47"/>
      <c r="AH30" s="47"/>
      <c r="AI30" s="57"/>
      <c r="AJ30" s="10" t="s">
        <v>96</v>
      </c>
      <c r="AK30" s="50" t="s">
        <v>96</v>
      </c>
    </row>
    <row r="31" spans="1:47">
      <c r="K31" s="9">
        <f t="shared" ref="K31" si="5">MONTH(N31)</f>
        <v>5</v>
      </c>
      <c r="L31" s="9">
        <f t="shared" ref="L31" si="6">YEAR(N31)</f>
        <v>2023</v>
      </c>
      <c r="M31" s="54">
        <v>33031599</v>
      </c>
      <c r="N31" s="17">
        <v>45054</v>
      </c>
      <c r="O31" s="10" t="s">
        <v>57</v>
      </c>
      <c r="P31" s="10" t="s">
        <v>65</v>
      </c>
      <c r="R31" s="7" t="s">
        <v>108</v>
      </c>
      <c r="S31" s="54" t="s">
        <v>101</v>
      </c>
      <c r="T31" s="54" t="s">
        <v>102</v>
      </c>
      <c r="U31" s="11" t="s">
        <v>103</v>
      </c>
      <c r="V31" s="44">
        <v>45051</v>
      </c>
      <c r="W31" s="44">
        <v>45054</v>
      </c>
      <c r="X31" s="45">
        <v>3</v>
      </c>
      <c r="AA31" s="7" t="s">
        <v>72</v>
      </c>
      <c r="AB31" s="7">
        <v>7</v>
      </c>
      <c r="AC31" s="45" t="s">
        <v>106</v>
      </c>
      <c r="AD31" s="7">
        <v>280.17</v>
      </c>
      <c r="AE31" s="47">
        <v>1961.19</v>
      </c>
      <c r="AF31" s="47"/>
      <c r="AG31" s="47">
        <v>1961.19</v>
      </c>
      <c r="AH31" s="47" t="s">
        <v>62</v>
      </c>
      <c r="AI31" s="11" t="s">
        <v>107</v>
      </c>
      <c r="AK31" s="50" t="s">
        <v>63</v>
      </c>
      <c r="AL31" s="55" t="s">
        <v>104</v>
      </c>
      <c r="AM31" s="54" t="s">
        <v>105</v>
      </c>
      <c r="AN31" s="51" t="s">
        <v>61</v>
      </c>
      <c r="AO31" s="7" t="s">
        <v>61</v>
      </c>
      <c r="AP31" s="9" t="s">
        <v>61</v>
      </c>
      <c r="AQ31" s="9" t="s">
        <v>61</v>
      </c>
    </row>
    <row r="32" spans="1:47">
      <c r="AU32" s="17"/>
    </row>
    <row r="33" spans="48:52">
      <c r="AV33" s="17"/>
    </row>
    <row r="34" spans="48:52">
      <c r="AW34" s="17"/>
    </row>
    <row r="35" spans="48:52">
      <c r="AX35" s="17"/>
    </row>
    <row r="36" spans="48:52">
      <c r="AY36" s="17"/>
    </row>
    <row r="37" spans="48:52">
      <c r="AZ37" s="17"/>
    </row>
  </sheetData>
  <mergeCells count="1">
    <mergeCell ref="K21:AR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YuenFun</dc:creator>
  <cp:lastModifiedBy>YuenFun</cp:lastModifiedBy>
  <dcterms:created xsi:type="dcterms:W3CDTF">2023-06-06T03:29:17Z</dcterms:created>
  <dcterms:modified xsi:type="dcterms:W3CDTF">2023-06-06T03:51:07Z</dcterms:modified>
</cp:coreProperties>
</file>