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1DE54BF2-821A-4913-A94B-197D5BF476C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X25" i="2" l="1"/>
  <c r="L25" i="2"/>
  <c r="K25" i="2"/>
  <c r="B25" i="2" s="1"/>
  <c r="AD25" i="2"/>
  <c r="X26" i="2"/>
  <c r="L26" i="2"/>
  <c r="K26" i="2"/>
  <c r="B26" i="2" s="1"/>
  <c r="AD26" i="2"/>
  <c r="X27" i="2"/>
  <c r="L27" i="2"/>
  <c r="K27" i="2"/>
  <c r="B27" i="2" s="1"/>
  <c r="AD27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X24" i="2"/>
  <c r="AD24" i="2"/>
  <c r="E6" i="2"/>
  <c r="E5" i="2"/>
  <c r="B28" i="2" l="1"/>
  <c r="AD28" i="2"/>
  <c r="B29" i="2"/>
  <c r="AD29" i="2"/>
</calcChain>
</file>

<file path=xl/sharedStrings.xml><?xml version="1.0" encoding="utf-8"?>
<sst xmlns="http://schemas.openxmlformats.org/spreadsheetml/2006/main" count="1111" uniqueCount="315">
  <si>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</si>
  <si>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</si>
  <si>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</si>
  <si>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</si>
  <si>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</si>
  <si>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</si>
  <si>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</si>
  <si>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</si>
  <si>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</si>
  <si>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</si>
  <si>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</si>
  <si>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</si>
  <si>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</si>
  <si>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</si>
  <si>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</si>
  <si>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</si>
  <si>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</si>
  <si>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</si>
  <si>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</si>
  <si>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</si>
  <si>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</si>
  <si>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</si>
  <si>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</si>
  <si>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</si>
  <si>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</si>
  <si>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</si>
  <si>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</si>
  <si>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</si>
  <si>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</si>
  <si>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</si>
  <si>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</si>
  <si>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</si>
  <si>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</si>
  <si>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</si>
  <si>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</si>
  <si>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</si>
  <si>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</si>
  <si>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</si>
  <si>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</si>
  <si>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</si>
  <si>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</si>
  <si>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</si>
  <si>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</si>
  <si>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</si>
  <si>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</si>
  <si>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</si>
  <si>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</si>
  <si>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</si>
  <si>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</si>
  <si>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</si>
  <si>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</si>
  <si>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</si>
  <si>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</si>
  <si>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</si>
  <si>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</si>
  <si>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</si>
  <si>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</si>
  <si>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</si>
  <si>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</si>
  <si>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</si>
  <si>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</si>
  <si>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</si>
  <si>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</si>
  <si>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</si>
  <si>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</si>
  <si>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</si>
  <si>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</si>
  <si>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</si>
  <si>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</si>
  <si>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</si>
  <si>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</si>
  <si>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</si>
  <si>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</si>
  <si>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</si>
  <si>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</si>
  <si>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</si>
  <si>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</si>
  <si>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</si>
  <si>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</si>
  <si>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</si>
  <si>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</si>
  <si>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</si>
  <si>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</si>
  <si>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</si>
  <si>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</si>
  <si>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</si>
  <si>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</si>
  <si>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</si>
  <si>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</si>
  <si>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</si>
  <si>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</si>
  <si>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</si>
  <si>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</si>
  <si>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</si>
  <si>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</si>
  <si>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</si>
  <si>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</si>
  <si>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</si>
  <si>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</si>
  <si>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</si>
  <si>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</si>
  <si>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</si>
  <si>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</si>
  <si>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</si>
  <si>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</si>
  <si>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</si>
  <si>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</si>
  <si>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</si>
  <si>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</si>
  <si>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</si>
  <si>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</si>
  <si>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</si>
  <si>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</si>
  <si>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</si>
  <si>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</si>
  <si>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</si>
  <si>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</si>
  <si>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</si>
  <si>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</si>
  <si>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</si>
  <si>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</si>
  <si>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</si>
  <si>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</si>
  <si>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</si>
  <si>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</si>
  <si>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</si>
  <si>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</si>
  <si>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</si>
  <si>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</si>
  <si>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</si>
  <si>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</si>
  <si>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</si>
  <si>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</si>
  <si>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</si>
  <si>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</si>
  <si>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</si>
  <si>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</si>
  <si>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</si>
  <si>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</si>
  <si>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</si>
  <si>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</si>
  <si>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</si>
  <si>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</si>
  <si>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</si>
  <si>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</si>
  <si>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</si>
  <si>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</si>
  <si>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</si>
  <si>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</si>
  <si>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</si>
  <si>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</si>
  <si>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</si>
  <si>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</si>
  <si>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</si>
  <si>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</si>
  <si>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</si>
  <si>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</si>
  <si>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</si>
  <si>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</si>
  <si>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</si>
  <si>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</si>
  <si>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</si>
  <si>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</si>
  <si>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</si>
  <si>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</si>
  <si>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</si>
  <si>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</si>
  <si>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</si>
  <si>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</si>
  <si>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</si>
  <si>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</si>
  <si>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</si>
  <si>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</si>
  <si>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</si>
  <si>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</si>
  <si>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</si>
  <si>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</si>
  <si>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</si>
  <si>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</si>
  <si>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</si>
  <si>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</si>
  <si>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</si>
  <si>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</si>
  <si>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</si>
  <si>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</si>
  <si>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</si>
  <si>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</si>
  <si>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</si>
  <si>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</si>
  <si>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</si>
  <si>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</si>
  <si>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</si>
  <si>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</si>
  <si>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</si>
  <si>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</si>
  <si>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</si>
  <si>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</si>
  <si>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</si>
  <si>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</si>
  <si>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</si>
  <si>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</si>
  <si>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</si>
  <si>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</si>
  <si>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</si>
  <si>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</si>
  <si>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</si>
  <si>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</si>
  <si>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</si>
  <si>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</si>
  <si>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</si>
  <si>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</si>
  <si>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</si>
  <si>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</si>
  <si>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</si>
  <si>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</si>
  <si>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</si>
  <si>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</si>
  <si>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</si>
  <si>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</si>
  <si>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</si>
  <si>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</si>
  <si>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</si>
  <si>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</si>
  <si>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</si>
  <si>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</si>
  <si>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</si>
  <si>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</si>
  <si>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</si>
  <si>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</si>
  <si>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</si>
  <si>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</si>
  <si>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</si>
  <si>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</si>
  <si>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</si>
  <si>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</si>
  <si>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</si>
  <si>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</si>
  <si>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</si>
  <si>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</si>
  <si>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</si>
  <si>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</si>
  <si>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</si>
  <si>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</si>
  <si>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</si>
  <si>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</si>
  <si>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</si>
  <si>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</si>
  <si>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</si>
  <si>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</si>
  <si>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</si>
  <si>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</si>
  <si>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</si>
  <si>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</si>
  <si>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</si>
  <si>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</si>
  <si>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</si>
  <si>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</si>
  <si>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</si>
  <si>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</si>
  <si>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</si>
  <si>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</si>
  <si>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</si>
  <si>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</si>
  <si>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</si>
  <si>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</si>
  <si>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</si>
  <si>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</si>
  <si>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</si>
  <si>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</si>
  <si>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</si>
  <si>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</si>
  <si>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</si>
  <si>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=IFERROR(AE28/AB28,0)</t>
  </si>
  <si>
    <t>=IFERROR(NF($E29,"U_PONO"),"-")</t>
  </si>
  <si>
    <t>=IFERROR(AE29/AB29,0)</t>
  </si>
  <si>
    <t>="01/07/2023"</t>
  </si>
  <si>
    <t>="31/07/2023"</t>
  </si>
  <si>
    <t>="101"</t>
  </si>
  <si>
    <t>="""UICACS"","""","""",""2=DOCNUM"",""33032184"",""14=CUSTREF"",""7452005421"",""14=U_CUSTREF"",""7452005421"",""15=DOCDATE"",""6/7/2023"",""15=TAXDATE"",""6/7/2023"",""14=CARDCODE"",""CN0245-SGD"",""14=CARDNAME"",""NATIONAL UNIVERSITY HEALTH SYSTEM PTE. LTD."",""14=ITEMCODE"",""MS77D-00110GLP"&amp;""",""14=ITEMNAME"",""MS VSPROwMSDN ALNG LICSAPk MVL"",""10=QUANTITY"",""2.000000"",""14=U_PONO"",""ESU944345"",""15=U_PODATE"",""4/7/2023"",""10=U_TLINTCOS"",""0.000000"",""2=SLPCODE"",""101"",""14=SLPNAME"",""E0001-MM"",""14=MEMO"",""MELIZA MARQUEZ"",""14=CONTACTNAME"",""E-INVOICE(AP DIREC"&amp;"T)"",""10=LINETOTAL"",""2869.420000"",""14=U_ENR"","""",""14=U_MSENR"",""S7138270"",""14=U_MSPCN"",""AB57EDFE"",""14=ADDRESS2"",""NUHS GROUP OPERATION(JING JUN)_x000D_NATIONAL UNIVERSITY HEALTH SYSTEM PTE. LTD. NUHS TOWER BLOCK, 1E KENT RIDGE ROAD  SINGAPORE 119228_x000D_JING JUN_x000D_TEL: 9"&amp;"7500674_x000D_FAX: _x000D_EMAIL: Jing_Jun_NG@nuhs.edu.sg"""</t>
  </si>
  <si>
    <t>="""UICACS"","""","""",""2=DOCNUM"",""33032359"",""14=CUSTREF"",""7452005474"",""14=U_CUSTREF"",""7452005474"",""15=DOCDATE"",""26/7/2023"",""15=TAXDATE"",""26/7/2023"",""14=CARDCODE"",""CN0245-SGD"",""14=CARDNAME"",""NATIONAL UNIVERSITY HEALTH SYSTEM PTE. LTD."",""14=ITEMCODE"",""MSD86-05988G"&amp;"LP"",""14=ITEMNAME"",""MS VISIO STD 2021 SNGL LTSC"",""10=QUANTITY"",""1.000000"",""14=U_PONO"","""",""15=U_PODATE"",""24/7/2023"",""10=U_TLINTCOS"",""270.380000"",""2=SLPCODE"",""101"",""14=SLPNAME"",""E0001-MM"",""14=MEMO"",""MELIZA MARQUEZ"",""14=CONTACTNAME"",""E-INVOICE(AP DIRECT)"",""10"&amp;"=LINETOTAL"",""281.060000"",""14=U_ENR"","""",""14=U_MSENR"",""S7138270"",""14=U_MSPCN"",""AB57EDFE"",""14=ADDRESS2"",""YAP GEOK LIN_x000D_NATIONAL UNIVERSITY HEALTH SYSTEM PTE LTD NO.1E KENT RIDGE ROAD NUHS TOWER BLOCK SINGAPORE 119228_x000D_MS YAP GEOK LIN_x000D_TEL: 6772 5532_x000D_FAX: _x000D_EMAIL"&amp;": geok_lin_yap@nuhs.edu.sg"""</t>
  </si>
  <si>
    <t>="""UICACS"","""","""",""2=DOCNUM"",""33032380"",""14=CUSTREF"",""8494021943"",""14=U_CUSTREF"",""8494021943"",""15=DOCDATE"",""28/7/2023"",""15=TAXDATE"",""28/7/2023"",""14=CARDCODE"",""CA0362-SGD"",""14=CARDNAME"",""ALEXANDRA HOSPITAL"",""14=ITEMCODE"",""MSD86-05988GLP"",""14=ITEMNAME"",""MS VIS"&amp;"IO STD 2021 SNGL LTSC"",""10=QUANTITY"",""2.000000"",""14=U_PONO"",""ESU944850"",""15=U_PODATE"",""27/7/2023"",""10=U_TLINTCOS"",""0.000000"",""2=SLPCODE"",""101"",""14=SLPNAME"",""E0001-MM"",""14=MEMO"",""MELIZA MARQUEZ"",""14=CONTACTNAME"",""EVONNE HO / ANDREW TAN"",""10=LINETOTAL"",""562"&amp;".120000"",""14=U_ENR"","""",""14=U_MSENR"",""S7138270"",""14=U_MSPCN"",""871D43D1"",""14=ADDRESS2"",""MMD STORE_x000D_ALEXANDRA HOSPITAL 378 ALEXANDRA ROAD, BLOCK 20B, SINGAPORE 159964_x000D_ZAM ZAM/SELVAN_x000D_TEL: 92398092/93213694_x000D_FAX: _x000D_EMAIL:"""</t>
  </si>
  <si>
    <t>=IFERROR(NF($E28,"U_PODATE"),"-")</t>
  </si>
  <si>
    <t>=IFERROR(NF($E29,"U_PODATE"),"-")</t>
  </si>
  <si>
    <t>=SUBTOTAL(9,AD24:AD30)</t>
  </si>
  <si>
    <t>=SUBTOTAL(9,AE24:AE30)</t>
  </si>
  <si>
    <t/>
  </si>
  <si>
    <t>S7138270</t>
  </si>
  <si>
    <t>AB57EDFE</t>
  </si>
  <si>
    <t>CN0245-SGD</t>
  </si>
  <si>
    <t>NATIONAL UNIVERSITY HEALTH SYSTEM PTE. LTD.</t>
  </si>
  <si>
    <t>7452005421</t>
  </si>
  <si>
    <t>ESU944345</t>
  </si>
  <si>
    <t>MS126-00172GLP</t>
  </si>
  <si>
    <t>MS AZUREDEVOPSSERVERCAL SNGL LICSAPK MVL USRCAL</t>
  </si>
  <si>
    <t>MELIZA MARQUEZ</t>
  </si>
  <si>
    <t>E-INVOICE(AP DIRECT)</t>
  </si>
  <si>
    <t>-</t>
  </si>
  <si>
    <t>NUHS GROUP OPERATION(JING JUN)_x000D_NATIONAL UNIVERSITY HEALTH SYSTEM PTE. LTD. NUHS TOWER BLOCK, 1E KENT RIDGE ROAD  SINGAPORE 119228_x000D_JING JUN_x000D_TEL: 97500674_x000D_FAX: _x000D_EMAIL: Jing_Jun_NG@nuhs.edu.sg</t>
  </si>
  <si>
    <t>MS77D-00110GLP</t>
  </si>
  <si>
    <t>MS VSPROwMSDN ALNG LICSAPk MVL</t>
  </si>
  <si>
    <t>MSD86-05988GLP</t>
  </si>
  <si>
    <t>MS VISIO STD 2021 SNGL LTSC</t>
  </si>
  <si>
    <t>YAP GEOK LIN_x000D_NATIONAL UNIVERSITY HEALTH SYSTEM PTE LTD NO.1E KENT RIDGE ROAD NUHS TOWER BLOCK SINGAPORE 119228_x000D_MS YAP GEOK LIN_x000D_TEL: 6772 5532_x000D_FAX: _x000D_EMAIL: geok_lin_yap@nuhs.edu.sg</t>
  </si>
  <si>
    <t>871D43D1</t>
  </si>
  <si>
    <t>CA0362-SGD</t>
  </si>
  <si>
    <t>ALEXANDRA HOSPITAL</t>
  </si>
  <si>
    <t>8494021943</t>
  </si>
  <si>
    <t>ESU944850</t>
  </si>
  <si>
    <t>EVONNE HO / ANDREW TAN</t>
  </si>
  <si>
    <t>MMD STORE_x000D_ALEXANDRA HOSPITAL 378 ALEXANDRA ROAD, BLOCK 20B, SINGAPORE 159964_x000D_ZAM ZAM/SELVAN_x000D_TEL: 92398092/93213694_x000D_FAX: _x000D_EMAIL:</t>
  </si>
  <si>
    <t>"UICACS","","","2=DOCNUM","33032184","14=CUSTREF","7452005421","14=U_CUSTREF","7452005421","15=DOCDATE","6/7/2023","15=TAXDATE","6/7/2023","14=CARDCODE","CN0245-SGD","14=CARDNAME","NATIONAL UNIVERSITY HEALTH SYSTEM PTE. LTD.","14=ITEMCODE","MS126-00172GLP","14=ITEMNAME","MS AZUREDEVOPSSERVERCAL SNGL LICSAPK MVL USRCAL","10=QUANTITY","2.000000","14=U_PONO","ESU944345","15=U_PODATE","4/7/2023","10=U_TLINTCOS","0.000000","2=SLPCODE","101","14=SLPNAME","E0001-MM","14=MEMO","MELIZA MARQUEZ","14=CONTACTNAME","E-INVOICE(AP DIRECT)","10=LINETOTAL","1273.480000","14=U_ENR","","14=U_MSENR","S7138270","14=U_MSPCN","AB57EDFE","14=ADDRESS2","NUHS GROUP OPERATION(JING JUN)_x000D_NATIONAL UNIVERSITY HEALTH SYSTEM PTE. LTD. NUHS TOWER BLOCK, 1E KENT RIDGE ROAD  SINGAPORE 119228_x000D_JING JUN_x000D_TEL: 97500674_x000D_FAX: _x000D_EMAIL: Jing_Jun_NG@nuhs.edu.sg"</t>
  </si>
  <si>
    <t>ESU944777</t>
  </si>
  <si>
    <t>License with Software Assurance</t>
  </si>
  <si>
    <t>Perpetual</t>
  </si>
  <si>
    <t xml:space="preserve"> NATIONAL UNIVERSITY HEALTH SYSTEM ( NUHS GROUP)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</si>
</sst>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168" fontId="11" fillId="3" borderId="0" xfId="0" applyNumberFormat="1" applyFont="1" applyFill="1" applyAlignment="1">
      <alignment horizontal="left" vertical="center"/>
    </xf>
    <xf numFmtId="168" fontId="11" fillId="3" borderId="0" xfId="2" applyNumberFormat="1" applyFont="1" applyFill="1" applyAlignment="1">
      <alignment horizontal="left" vertical="center"/>
    </xf>
    <xf numFmtId="168" fontId="13" fillId="0" borderId="0" xfId="0" applyNumberFormat="1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"01/07/2023"</f>
        <v>01/07/2023</v>
      </c>
    </row>
    <row r="4" spans="1:6">
      <c r="A4" s="1" t="s">
        <v>0</v>
      </c>
      <c r="B4" s="4" t="s">
        <v>6</v>
      </c>
      <c r="C4" s="5" t="str">
        <f>"31/07/2023"</f>
        <v>31/07/2023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01/Jul/2023..31/Jul/2023</v>
      </c>
    </row>
    <row r="9" spans="1:6">
      <c r="A9" s="1" t="s">
        <v>9</v>
      </c>
      <c r="C9" s="3" t="str">
        <f>TEXT($C$3,"yyyyMMdd") &amp; ".." &amp; TEXT($C$4,"yyyyMMdd")</f>
        <v>20230701..20230731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6"/>
  <sheetViews>
    <sheetView tabSelected="1" topLeftCell="K19" zoomScale="85" zoomScaleNormal="85" workbookViewId="0">
      <selection activeCell="AG41" sqref="AG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3.28515625" style="17" customWidth="1"/>
    <col min="17" max="17" width="3.7109375" style="4" customWidth="1"/>
    <col min="18" max="18" width="11.85546875" style="4" bestFit="1" customWidth="1"/>
    <col min="19" max="19" width="45" style="4" bestFit="1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71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26.140625" style="19" bestFit="1" customWidth="1"/>
    <col min="30" max="30" width="14" style="76" customWidth="1"/>
    <col min="31" max="31" width="12.28515625" style="76" customWidth="1"/>
    <col min="32" max="32" width="5.28515625" style="4" customWidth="1"/>
    <col min="33" max="33" width="10.42578125" style="76" customWidth="1"/>
    <col min="34" max="34" width="8.5703125" style="4" customWidth="1"/>
    <col min="35" max="35" width="24.85546875" style="4" customWidth="1"/>
    <col min="36" max="36" width="10.7109375" style="4" bestFit="1" customWidth="1"/>
    <col min="37" max="37" width="18.28515625" style="4" bestFit="1" customWidth="1"/>
    <col min="38" max="38" width="17.5703125" style="4" customWidth="1"/>
    <col min="39" max="39" width="42.42578125" style="38" customWidth="1"/>
    <col min="40" max="40" width="33.5703125" style="38" customWidth="1"/>
    <col min="41" max="41" width="12.140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70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D1" s="75"/>
      <c r="AE1" s="75"/>
      <c r="AG1" s="75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6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6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6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20230701..20230731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72"/>
      <c r="AC18" s="29"/>
      <c r="AD18" s="77"/>
      <c r="AE18" s="77"/>
      <c r="AG18" s="77"/>
      <c r="AM18" s="39"/>
      <c r="AN18" s="39"/>
      <c r="AP18" s="26"/>
      <c r="AQ18" s="26"/>
      <c r="AR18" s="26"/>
    </row>
    <row r="20" spans="1:48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73"/>
      <c r="Y20" s="20"/>
      <c r="Z20" s="20"/>
      <c r="AA20" s="20"/>
      <c r="AB20" s="20"/>
      <c r="AC20" s="20"/>
      <c r="AD20" s="78"/>
      <c r="AE20" s="78"/>
      <c r="AF20" s="20"/>
      <c r="AG20" s="78"/>
      <c r="AH20" s="20"/>
      <c r="AI20" s="20"/>
      <c r="AJ20" s="20"/>
      <c r="AK20" s="20"/>
      <c r="AL20" s="20"/>
    </row>
    <row r="21" spans="1:48" s="43" customFormat="1" ht="18.75">
      <c r="A21" s="42"/>
      <c r="B21" s="42"/>
      <c r="I21" s="44"/>
      <c r="K21" s="85" t="s">
        <v>314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</row>
    <row r="22" spans="1:48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73"/>
      <c r="Y22" s="20"/>
      <c r="Z22" s="20"/>
      <c r="AA22" s="20"/>
      <c r="AB22" s="20"/>
      <c r="AC22" s="20"/>
      <c r="AD22" s="78"/>
      <c r="AE22" s="78"/>
      <c r="AF22" s="20"/>
      <c r="AG22" s="78"/>
      <c r="AH22" s="20"/>
      <c r="AI22" s="20"/>
      <c r="AJ22" s="20"/>
      <c r="AK22" s="20"/>
      <c r="AL22" s="20"/>
    </row>
    <row r="23" spans="1:48" s="55" customFormat="1" ht="63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17</v>
      </c>
      <c r="V23" s="50" t="s">
        <v>17</v>
      </c>
      <c r="W23" s="50" t="s">
        <v>79</v>
      </c>
      <c r="X23" s="74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82" t="s">
        <v>56</v>
      </c>
      <c r="AE23" s="83" t="s">
        <v>57</v>
      </c>
      <c r="AF23" s="60" t="s">
        <v>81</v>
      </c>
      <c r="AG23" s="79" t="s">
        <v>82</v>
      </c>
      <c r="AH23" s="49" t="s">
        <v>83</v>
      </c>
      <c r="AI23" s="50" t="s">
        <v>84</v>
      </c>
      <c r="AJ23" s="49" t="s">
        <v>85</v>
      </c>
      <c r="AK23" s="49" t="s">
        <v>86</v>
      </c>
      <c r="AL23" s="52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  <c r="AR23" s="53"/>
    </row>
    <row r="24" spans="1:48">
      <c r="B24" s="1" t="str">
        <f>IF(K24="","Hide","Show")</f>
        <v>Show</v>
      </c>
      <c r="C24" s="4" t="s">
        <v>48</v>
      </c>
      <c r="E24" s="12" t="s">
        <v>310</v>
      </c>
      <c r="K24" s="21">
        <f>MONTH(N24)</f>
        <v>7</v>
      </c>
      <c r="L24" s="21">
        <f>YEAR(N24)</f>
        <v>2023</v>
      </c>
      <c r="M24" s="21">
        <v>33032184</v>
      </c>
      <c r="N24" s="41">
        <v>45113</v>
      </c>
      <c r="O24" s="21" t="s">
        <v>286</v>
      </c>
      <c r="P24" s="4" t="s">
        <v>287</v>
      </c>
      <c r="Q24" s="4" t="s">
        <v>78</v>
      </c>
      <c r="R24" s="4" t="s">
        <v>288</v>
      </c>
      <c r="S24" s="4" t="s">
        <v>289</v>
      </c>
      <c r="T24" s="3" t="s">
        <v>290</v>
      </c>
      <c r="U24" s="3" t="s">
        <v>291</v>
      </c>
      <c r="V24" s="47">
        <v>45111</v>
      </c>
      <c r="W24" s="47">
        <v>45113</v>
      </c>
      <c r="X24" s="48">
        <f>SUM(N24-V24)</f>
        <v>2</v>
      </c>
      <c r="Y24" s="48" t="s">
        <v>292</v>
      </c>
      <c r="Z24" s="4" t="s">
        <v>293</v>
      </c>
      <c r="AA24" s="4" t="s">
        <v>294</v>
      </c>
      <c r="AB24" s="61">
        <v>2</v>
      </c>
      <c r="AC24" s="48" t="s">
        <v>295</v>
      </c>
      <c r="AD24" s="84">
        <f>IFERROR(AE24/AB24,0)</f>
        <v>636.74</v>
      </c>
      <c r="AE24" s="81">
        <v>1273.48</v>
      </c>
      <c r="AF24" s="40" t="s">
        <v>296</v>
      </c>
      <c r="AG24" s="80">
        <v>1273.48</v>
      </c>
      <c r="AH24" s="65" t="s">
        <v>93</v>
      </c>
      <c r="AI24" s="51" t="s">
        <v>297</v>
      </c>
      <c r="AJ24" s="62" t="s">
        <v>78</v>
      </c>
      <c r="AK24" s="5" t="s">
        <v>94</v>
      </c>
      <c r="AL24" s="4" t="s">
        <v>292</v>
      </c>
      <c r="AM24" s="4" t="s">
        <v>293</v>
      </c>
      <c r="AN24" s="4" t="s">
        <v>312</v>
      </c>
      <c r="AO24" s="68">
        <v>45108</v>
      </c>
      <c r="AP24" s="69">
        <v>45961</v>
      </c>
      <c r="AQ24" s="21" t="s">
        <v>296</v>
      </c>
    </row>
    <row r="25" spans="1:48">
      <c r="A25" s="1" t="s">
        <v>183</v>
      </c>
      <c r="B25" s="1" t="str">
        <f t="shared" ref="B25:B27" si="0">IF(K25="","Hide","Show")</f>
        <v>Show</v>
      </c>
      <c r="C25" s="4" t="s">
        <v>48</v>
      </c>
      <c r="E25" s="12" t="str">
        <f>"""UICACS"","""","""",""2=DOCNUM"",""33032184"",""14=CUSTREF"",""7452005421"",""14=U_CUSTREF"",""7452005421"",""15=DOCDATE"",""6/7/2023"",""15=TAXDATE"",""6/7/2023"",""14=CARDCODE"",""CN0245-SGD"",""14=CARDNAME"",""NATIONAL UNIVERSITY HEALTH SYSTEM PTE. LTD."",""14=ITEMCODE"",""MS77D-00110GLP"&amp;""",""14=ITEMNAME"",""MS VSPROwMSDN ALNG LICSAPk MVL"",""10=QUANTITY"",""2.000000"",""14=U_PONO"",""ESU944345"",""15=U_PODATE"",""4/7/2023"",""10=U_TLINTCOS"",""0.000000"",""2=SLPCODE"",""101"",""14=SLPNAME"",""E0001-MM"",""14=MEMO"",""MELIZA MARQUEZ"",""14=CONTACTNAME"",""E-INVOICE(AP DIREC"&amp;"T)"",""10=LINETOTAL"",""2869.420000"",""14=U_ENR"","""",""14=U_MSENR"",""S7138270"",""14=U_MSPCN"",""AB57EDFE"",""14=ADDRESS2"",""NUHS GROUP OPERATION(JING JUN)_x000D_NATIONAL UNIVERSITY HEALTH SYSTEM PTE. LTD. NUHS TOWER BLOCK, 1E KENT RIDGE ROAD  SINGAPORE 119228_x000D_JING JUN_x000D_TEL: 9"&amp;"7500674_x000D_FAX: _x000D_EMAIL: Jing_Jun_NG@nuhs.edu.sg"""</f>
        <v>"UICACS","","","2=DOCNUM","33032184","14=CUSTREF","7452005421","14=U_CUSTREF","7452005421","15=DOCDATE","6/7/2023","15=TAXDATE","6/7/2023","14=CARDCODE","CN0245-SGD","14=CARDNAME","NATIONAL UNIVERSITY HEALTH SYSTEM PTE. LTD.","14=ITEMCODE","MS77D-00110GLP","14=ITEMNAME","MS VSPROwMSDN ALNG LICSAPk MVL","10=QUANTITY","2.000000","14=U_PONO","ESU944345","15=U_PODATE","4/7/2023","10=U_TLINTCOS","0.000000","2=SLPCODE","101","14=SLPNAME","E0001-MM","14=MEMO","MELIZA MARQUEZ","14=CONTACTNAME","E-INVOICE(AP DIRECT)","10=LINETOTAL","2869.420000","14=U_ENR","","14=U_MSENR","S7138270","14=U_MSPCN","AB57EDFE","14=ADDRESS2","NUHS GROUP OPERATION(JING JUN)_x000D_NATIONAL UNIVERSITY HEALTH SYSTEM PTE. LTD. NUHS TOWER BLOCK, 1E KENT RIDGE ROAD  SINGAPORE 119228_x000D_JING JUN_x000D_TEL: 97500674_x000D_FAX: _x000D_EMAIL: Jing_Jun_NG@nuhs.edu.sg"</v>
      </c>
      <c r="K25" s="21">
        <f t="shared" ref="K25:K27" si="1">MONTH(N25)</f>
        <v>7</v>
      </c>
      <c r="L25" s="21">
        <f t="shared" ref="L25:L27" si="2">YEAR(N25)</f>
        <v>2023</v>
      </c>
      <c r="M25" s="21">
        <v>33032184</v>
      </c>
      <c r="N25" s="41">
        <v>45113</v>
      </c>
      <c r="O25" s="21" t="s">
        <v>286</v>
      </c>
      <c r="P25" s="4" t="s">
        <v>287</v>
      </c>
      <c r="Q25" s="4" t="s">
        <v>78</v>
      </c>
      <c r="R25" s="4" t="s">
        <v>288</v>
      </c>
      <c r="S25" s="4" t="s">
        <v>289</v>
      </c>
      <c r="T25" s="3" t="s">
        <v>290</v>
      </c>
      <c r="U25" s="3" t="s">
        <v>291</v>
      </c>
      <c r="V25" s="47">
        <v>45111</v>
      </c>
      <c r="W25" s="47">
        <v>45113</v>
      </c>
      <c r="X25" s="48">
        <f t="shared" ref="X25:X27" si="3">SUM(N25-V25)</f>
        <v>2</v>
      </c>
      <c r="Y25" s="48" t="s">
        <v>298</v>
      </c>
      <c r="Z25" s="4" t="s">
        <v>299</v>
      </c>
      <c r="AA25" s="4" t="s">
        <v>294</v>
      </c>
      <c r="AB25" s="61">
        <v>2</v>
      </c>
      <c r="AC25" s="48" t="s">
        <v>295</v>
      </c>
      <c r="AD25" s="84">
        <f t="shared" ref="AD25:AD27" si="4">IFERROR(AE25/AB25,0)</f>
        <v>1434.71</v>
      </c>
      <c r="AE25" s="81">
        <v>2869.42</v>
      </c>
      <c r="AF25" s="40" t="s">
        <v>296</v>
      </c>
      <c r="AG25" s="80">
        <v>2869.42</v>
      </c>
      <c r="AH25" s="65" t="s">
        <v>93</v>
      </c>
      <c r="AI25" s="51" t="s">
        <v>297</v>
      </c>
      <c r="AJ25" s="62" t="s">
        <v>78</v>
      </c>
      <c r="AK25" s="5" t="s">
        <v>94</v>
      </c>
      <c r="AL25" s="4" t="s">
        <v>298</v>
      </c>
      <c r="AM25" s="4" t="s">
        <v>299</v>
      </c>
      <c r="AN25" s="4" t="s">
        <v>312</v>
      </c>
      <c r="AO25" s="68">
        <v>45108</v>
      </c>
      <c r="AP25" s="69">
        <v>45961</v>
      </c>
      <c r="AQ25" s="21" t="s">
        <v>296</v>
      </c>
    </row>
    <row r="26" spans="1:48">
      <c r="A26" s="1" t="s">
        <v>183</v>
      </c>
      <c r="B26" s="1" t="str">
        <f t="shared" si="0"/>
        <v>Show</v>
      </c>
      <c r="C26" s="4" t="s">
        <v>48</v>
      </c>
      <c r="E26" s="12" t="str">
        <f>"""UICACS"","""","""",""2=DOCNUM"",""33032359"",""14=CUSTREF"",""7452005474"",""14=U_CUSTREF"",""7452005474"",""15=DOCDATE"",""26/7/2023"",""15=TAXDATE"",""26/7/2023"",""14=CARDCODE"",""CN0245-SGD"",""14=CARDNAME"",""NATIONAL UNIVERSITY HEALTH SYSTEM PTE. LTD."",""14=ITEMCODE"",""MSD86-05988G"&amp;"LP"",""14=ITEMNAME"",""MS VISIO STD 2021 SNGL LTSC"",""10=QUANTITY"",""1.000000"",""14=U_PONO"","""",""15=U_PODATE"",""24/7/2023"",""10=U_TLINTCOS"",""270.380000"",""2=SLPCODE"",""101"",""14=SLPNAME"",""E0001-MM"",""14=MEMO"",""MELIZA MARQUEZ"",""14=CONTACTNAME"",""E-INVOICE(AP DIRECT)"",""10"&amp;"=LINETOTAL"",""281.060000"",""14=U_ENR"","""",""14=U_MSENR"",""S7138270"",""14=U_MSPCN"",""AB57EDFE"",""14=ADDRESS2"",""YAP GEOK LIN_x000D_NATIONAL UNIVERSITY HEALTH SYSTEM PTE LTD NO.1E KENT RIDGE ROAD NUHS TOWER BLOCK SINGAPORE 119228_x000D_MS YAP GEOK LIN_x000D_TEL: 6772 5532_x000D_FAX: _x000D_EMAIL"&amp;": geok_lin_yap@nuhs.edu.sg"""</f>
        <v>"UICACS","","","2=DOCNUM","33032359","14=CUSTREF","7452005474","14=U_CUSTREF","7452005474","15=DOCDATE","26/7/2023","15=TAXDATE","26/7/2023","14=CARDCODE","CN0245-SGD","14=CARDNAME","NATIONAL UNIVERSITY HEALTH SYSTEM PTE. LTD.","14=ITEMCODE","MSD86-05988GLP","14=ITEMNAME","MS VISIO STD 2021 SNGL LTSC","10=QUANTITY","1.000000","14=U_PONO","","15=U_PODATE","24/7/2023","10=U_TLINTCOS","270.380000","2=SLPCODE","101","14=SLPNAME","E0001-MM","14=MEMO","MELIZA MARQUEZ","14=CONTACTNAME","E-INVOICE(AP DIRECT)","10=LINETOTAL","281.060000","14=U_ENR","","14=U_MSENR","S7138270","14=U_MSPCN","AB57EDFE","14=ADDRESS2","YAP GEOK LIN_x000D_NATIONAL UNIVERSITY HEALTH SYSTEM PTE LTD NO.1E KENT RIDGE ROAD NUHS TOWER BLOCK SINGAPORE 119228_x000D_MS YAP GEOK LIN_x000D_TEL: 6772 5532_x000D_FAX: _x000D_EMAIL: geok_lin_yap@nuhs.edu.sg"</v>
      </c>
      <c r="K26" s="21">
        <f t="shared" si="1"/>
        <v>7</v>
      </c>
      <c r="L26" s="21">
        <f t="shared" si="2"/>
        <v>2023</v>
      </c>
      <c r="M26" s="21">
        <v>33032359</v>
      </c>
      <c r="N26" s="41">
        <v>45133</v>
      </c>
      <c r="O26" s="21" t="s">
        <v>286</v>
      </c>
      <c r="P26" s="4" t="s">
        <v>287</v>
      </c>
      <c r="Q26" s="4" t="s">
        <v>78</v>
      </c>
      <c r="R26" s="4" t="s">
        <v>288</v>
      </c>
      <c r="S26" s="4" t="s">
        <v>289</v>
      </c>
      <c r="T26" s="3">
        <v>7452005474</v>
      </c>
      <c r="U26" s="3" t="s">
        <v>311</v>
      </c>
      <c r="V26" s="47">
        <v>45131</v>
      </c>
      <c r="W26" s="47">
        <v>45133</v>
      </c>
      <c r="X26" s="48">
        <f t="shared" si="3"/>
        <v>2</v>
      </c>
      <c r="Y26" s="48" t="s">
        <v>300</v>
      </c>
      <c r="Z26" s="4" t="s">
        <v>301</v>
      </c>
      <c r="AA26" s="4" t="s">
        <v>294</v>
      </c>
      <c r="AB26" s="61">
        <v>1</v>
      </c>
      <c r="AC26" s="48" t="s">
        <v>295</v>
      </c>
      <c r="AD26" s="84">
        <f t="shared" si="4"/>
        <v>281.06</v>
      </c>
      <c r="AE26" s="81">
        <v>281.06</v>
      </c>
      <c r="AF26" s="40" t="s">
        <v>296</v>
      </c>
      <c r="AG26" s="80">
        <v>281.06</v>
      </c>
      <c r="AH26" s="65" t="s">
        <v>93</v>
      </c>
      <c r="AI26" s="51" t="s">
        <v>302</v>
      </c>
      <c r="AJ26" s="62" t="s">
        <v>78</v>
      </c>
      <c r="AK26" s="5" t="s">
        <v>94</v>
      </c>
      <c r="AL26" s="4" t="s">
        <v>300</v>
      </c>
      <c r="AM26" s="4" t="s">
        <v>301</v>
      </c>
      <c r="AN26" s="63"/>
      <c r="AO26" s="4" t="s">
        <v>296</v>
      </c>
      <c r="AP26" s="21" t="s">
        <v>296</v>
      </c>
      <c r="AQ26" s="21" t="s">
        <v>313</v>
      </c>
    </row>
    <row r="27" spans="1:48">
      <c r="A27" s="1" t="s">
        <v>183</v>
      </c>
      <c r="B27" s="1" t="str">
        <f t="shared" si="0"/>
        <v>Show</v>
      </c>
      <c r="C27" s="4" t="s">
        <v>48</v>
      </c>
      <c r="E27" s="12" t="str">
        <f>"""UICACS"","""","""",""2=DOCNUM"",""33032380"",""14=CUSTREF"",""8494021943"",""14=U_CUSTREF"",""8494021943"",""15=DOCDATE"",""28/7/2023"",""15=TAXDATE"",""28/7/2023"",""14=CARDCODE"",""CA0362-SGD"",""14=CARDNAME"",""ALEXANDRA HOSPITAL"",""14=ITEMCODE"",""MSD86-05988GLP"",""14=ITEMNAME"",""MS VIS"&amp;"IO STD 2021 SNGL LTSC"",""10=QUANTITY"",""2.000000"",""14=U_PONO"",""ESU944850"",""15=U_PODATE"",""27/7/2023"",""10=U_TLINTCOS"",""0.000000"",""2=SLPCODE"",""101"",""14=SLPNAME"",""E0001-MM"",""14=MEMO"",""MELIZA MARQUEZ"",""14=CONTACTNAME"",""EVONNE HO / ANDREW TAN"",""10=LINETOTAL"",""562"&amp;".120000"",""14=U_ENR"","""",""14=U_MSENR"",""S7138270"",""14=U_MSPCN"",""871D43D1"",""14=ADDRESS2"",""MMD STORE_x000D_ALEXANDRA HOSPITAL 378 ALEXANDRA ROAD, BLOCK 20B, SINGAPORE 159964_x000D_ZAM ZAM/SELVAN_x000D_TEL: 92398092/93213694_x000D_FAX: _x000D_EMAIL:"""</f>
        <v>"UICACS","","","2=DOCNUM","33032380","14=CUSTREF","8494021943","14=U_CUSTREF","8494021943","15=DOCDATE","28/7/2023","15=TAXDATE","28/7/2023","14=CARDCODE","CA0362-SGD","14=CARDNAME","ALEXANDRA HOSPITAL","14=ITEMCODE","MSD86-05988GLP","14=ITEMNAME","MS VISIO STD 2021 SNGL LTSC","10=QUANTITY","2.000000","14=U_PONO","ESU944850","15=U_PODATE","27/7/2023","10=U_TLINTCOS","0.000000","2=SLPCODE","101","14=SLPNAME","E0001-MM","14=MEMO","MELIZA MARQUEZ","14=CONTACTNAME","EVONNE HO / ANDREW TAN","10=LINETOTAL","562.120000","14=U_ENR","","14=U_MSENR","S7138270","14=U_MSPCN","871D43D1","14=ADDRESS2","MMD STORE_x000D_ALEXANDRA HOSPITAL 378 ALEXANDRA ROAD, BLOCK 20B, SINGAPORE 159964_x000D_ZAM ZAM/SELVAN_x000D_TEL: 92398092/93213694_x000D_FAX: _x000D_EMAIL:"</v>
      </c>
      <c r="K27" s="21">
        <f t="shared" si="1"/>
        <v>7</v>
      </c>
      <c r="L27" s="21">
        <f t="shared" si="2"/>
        <v>2023</v>
      </c>
      <c r="M27" s="21">
        <v>33032380</v>
      </c>
      <c r="N27" s="41">
        <v>45135</v>
      </c>
      <c r="O27" s="21" t="s">
        <v>286</v>
      </c>
      <c r="P27" s="4" t="s">
        <v>303</v>
      </c>
      <c r="Q27" s="4" t="s">
        <v>78</v>
      </c>
      <c r="R27" s="4" t="s">
        <v>304</v>
      </c>
      <c r="S27" s="4" t="s">
        <v>305</v>
      </c>
      <c r="T27" s="3" t="s">
        <v>306</v>
      </c>
      <c r="U27" s="3" t="s">
        <v>307</v>
      </c>
      <c r="V27" s="47">
        <v>45134</v>
      </c>
      <c r="W27" s="47">
        <v>45135</v>
      </c>
      <c r="X27" s="48">
        <f t="shared" si="3"/>
        <v>1</v>
      </c>
      <c r="Y27" s="48" t="s">
        <v>300</v>
      </c>
      <c r="Z27" s="4" t="s">
        <v>301</v>
      </c>
      <c r="AA27" s="4" t="s">
        <v>294</v>
      </c>
      <c r="AB27" s="61">
        <v>2</v>
      </c>
      <c r="AC27" s="48" t="s">
        <v>308</v>
      </c>
      <c r="AD27" s="84">
        <f t="shared" si="4"/>
        <v>281.06</v>
      </c>
      <c r="AE27" s="81">
        <v>562.12</v>
      </c>
      <c r="AF27" s="40" t="s">
        <v>296</v>
      </c>
      <c r="AG27" s="80">
        <v>562.12</v>
      </c>
      <c r="AH27" s="65" t="s">
        <v>93</v>
      </c>
      <c r="AI27" s="51" t="s">
        <v>309</v>
      </c>
      <c r="AJ27" s="62" t="s">
        <v>78</v>
      </c>
      <c r="AK27" s="5" t="s">
        <v>94</v>
      </c>
      <c r="AL27" s="4" t="s">
        <v>300</v>
      </c>
      <c r="AM27" s="4" t="s">
        <v>301</v>
      </c>
      <c r="AN27" s="63" t="s">
        <v>296</v>
      </c>
      <c r="AO27" s="4" t="s">
        <v>296</v>
      </c>
      <c r="AP27" s="21" t="s">
        <v>296</v>
      </c>
      <c r="AQ27" s="21" t="s">
        <v>313</v>
      </c>
    </row>
    <row r="28" spans="1:48" hidden="1">
      <c r="B28" s="1" t="str">
        <f>IF(K28="","Hide","Show")</f>
        <v>Hide</v>
      </c>
      <c r="C28" s="4" t="s">
        <v>49</v>
      </c>
      <c r="E28" s="12" t="s">
        <v>285</v>
      </c>
      <c r="K28" s="21" t="s">
        <v>285</v>
      </c>
      <c r="L28" s="41" t="s">
        <v>285</v>
      </c>
      <c r="M28" s="5"/>
      <c r="N28" s="41"/>
      <c r="O28" s="4" t="s">
        <v>285</v>
      </c>
      <c r="P28" s="4"/>
      <c r="Q28" s="4" t="s">
        <v>285</v>
      </c>
      <c r="R28" s="4" t="s">
        <v>285</v>
      </c>
      <c r="S28" s="4" t="s">
        <v>285</v>
      </c>
      <c r="T28" s="3" t="s">
        <v>285</v>
      </c>
      <c r="V28" s="3" t="s">
        <v>78</v>
      </c>
      <c r="W28" s="5"/>
      <c r="Y28" s="5" t="s">
        <v>285</v>
      </c>
      <c r="Z28" s="4" t="s">
        <v>285</v>
      </c>
      <c r="AA28" s="4" t="s">
        <v>285</v>
      </c>
      <c r="AB28" s="4" t="s">
        <v>285</v>
      </c>
      <c r="AC28" s="19" t="s">
        <v>285</v>
      </c>
      <c r="AD28" s="76">
        <f>IFERROR(AE28/AB28,0)</f>
        <v>0</v>
      </c>
      <c r="AE28" s="81" t="s">
        <v>285</v>
      </c>
      <c r="AF28" s="40"/>
      <c r="AG28" s="81"/>
      <c r="AH28" s="40"/>
      <c r="AI28" s="17" t="s">
        <v>285</v>
      </c>
      <c r="AJ28" s="17" t="s">
        <v>285</v>
      </c>
      <c r="AK28" s="5" t="s">
        <v>285</v>
      </c>
    </row>
    <row r="29" spans="1:48" hidden="1">
      <c r="B29" s="1" t="str">
        <f>IF(K29="","Hide","Show")</f>
        <v>Hide</v>
      </c>
      <c r="C29" s="4" t="s">
        <v>50</v>
      </c>
      <c r="E29" s="12" t="s">
        <v>285</v>
      </c>
      <c r="K29" s="21" t="s">
        <v>285</v>
      </c>
      <c r="L29" s="41" t="s">
        <v>285</v>
      </c>
      <c r="M29" s="5"/>
      <c r="N29" s="41"/>
      <c r="O29" s="4" t="s">
        <v>285</v>
      </c>
      <c r="P29" s="4"/>
      <c r="Q29" s="4" t="s">
        <v>285</v>
      </c>
      <c r="R29" s="4" t="s">
        <v>285</v>
      </c>
      <c r="S29" s="4" t="s">
        <v>285</v>
      </c>
      <c r="T29" s="3" t="s">
        <v>285</v>
      </c>
      <c r="V29" s="3" t="s">
        <v>78</v>
      </c>
      <c r="W29" s="5"/>
      <c r="Y29" s="5" t="s">
        <v>285</v>
      </c>
      <c r="Z29" s="4" t="s">
        <v>285</v>
      </c>
      <c r="AA29" s="4" t="s">
        <v>285</v>
      </c>
      <c r="AB29" s="4" t="s">
        <v>285</v>
      </c>
      <c r="AC29" s="19" t="s">
        <v>285</v>
      </c>
      <c r="AD29" s="76">
        <f>IFERROR(AE29/AB29,0)</f>
        <v>0</v>
      </c>
      <c r="AE29" s="81" t="s">
        <v>285</v>
      </c>
      <c r="AF29" s="40"/>
      <c r="AG29" s="81"/>
      <c r="AH29" s="40"/>
      <c r="AI29" s="17"/>
      <c r="AJ29" s="17" t="s">
        <v>285</v>
      </c>
      <c r="AK29" s="5" t="s">
        <v>285</v>
      </c>
    </row>
    <row r="30" spans="1:48">
      <c r="AE30" s="81"/>
      <c r="AF30" s="40"/>
      <c r="AG30" s="81"/>
      <c r="AH30" s="40"/>
      <c r="AK30" s="5"/>
    </row>
    <row r="31" spans="1:48">
      <c r="AU31" s="15"/>
    </row>
    <row r="32" spans="1:48">
      <c r="AV32" s="15"/>
    </row>
    <row r="33" spans="49:52">
      <c r="AW33" s="15"/>
    </row>
    <row r="34" spans="49:52">
      <c r="AX34" s="15"/>
    </row>
    <row r="35" spans="49:52">
      <c r="AY35" s="15"/>
    </row>
    <row r="36" spans="49:52">
      <c r="AZ36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4" t="s">
        <v>95</v>
      </c>
      <c r="C6" s="64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7" t="s">
        <v>106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275</v>
      </c>
    </row>
    <row r="4" spans="1:5">
      <c r="A4" s="67" t="s">
        <v>0</v>
      </c>
      <c r="B4" s="67" t="s">
        <v>6</v>
      </c>
      <c r="C4" s="67" t="s">
        <v>276</v>
      </c>
    </row>
    <row r="5" spans="1:5">
      <c r="A5" s="67" t="s">
        <v>0</v>
      </c>
      <c r="B5" s="67" t="s">
        <v>26</v>
      </c>
      <c r="C5" s="67" t="s">
        <v>277</v>
      </c>
      <c r="D5" s="67" t="s">
        <v>97</v>
      </c>
      <c r="E5" s="67" t="s">
        <v>45</v>
      </c>
    </row>
    <row r="8" spans="1:5">
      <c r="A8" s="67" t="s">
        <v>8</v>
      </c>
      <c r="C8" s="67" t="s">
        <v>98</v>
      </c>
    </row>
    <row r="9" spans="1:5">
      <c r="A9" s="67" t="s">
        <v>9</v>
      </c>
      <c r="C9" s="67" t="s">
        <v>99</v>
      </c>
    </row>
    <row r="10" spans="1:5">
      <c r="B10" s="67" t="s">
        <v>42</v>
      </c>
      <c r="C10" s="67" t="s">
        <v>100</v>
      </c>
    </row>
    <row r="11" spans="1:5">
      <c r="B11" s="67" t="s">
        <v>39</v>
      </c>
      <c r="C11" s="67" t="s">
        <v>100</v>
      </c>
    </row>
    <row r="12" spans="1:5">
      <c r="B12" s="67" t="s">
        <v>43</v>
      </c>
      <c r="C12" s="67" t="s">
        <v>101</v>
      </c>
    </row>
    <row r="13" spans="1:5">
      <c r="B13" s="67" t="s">
        <v>44</v>
      </c>
      <c r="C13" s="67" t="s">
        <v>102</v>
      </c>
      <c r="D13" s="67" t="s">
        <v>103</v>
      </c>
    </row>
    <row r="14" spans="1:5">
      <c r="D14" s="67" t="s">
        <v>104</v>
      </c>
    </row>
    <row r="15" spans="1:5">
      <c r="D15" s="67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7" t="s">
        <v>106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275</v>
      </c>
    </row>
    <row r="4" spans="1:5">
      <c r="A4" s="67" t="s">
        <v>0</v>
      </c>
      <c r="B4" s="67" t="s">
        <v>6</v>
      </c>
      <c r="C4" s="67" t="s">
        <v>276</v>
      </c>
    </row>
    <row r="5" spans="1:5">
      <c r="A5" s="67" t="s">
        <v>0</v>
      </c>
      <c r="B5" s="67" t="s">
        <v>26</v>
      </c>
      <c r="C5" s="67" t="s">
        <v>277</v>
      </c>
      <c r="D5" s="67" t="s">
        <v>97</v>
      </c>
      <c r="E5" s="67" t="s">
        <v>45</v>
      </c>
    </row>
    <row r="8" spans="1:5">
      <c r="A8" s="67" t="s">
        <v>8</v>
      </c>
      <c r="C8" s="67" t="s">
        <v>98</v>
      </c>
    </row>
    <row r="9" spans="1:5">
      <c r="A9" s="67" t="s">
        <v>9</v>
      </c>
      <c r="C9" s="67" t="s">
        <v>99</v>
      </c>
    </row>
    <row r="10" spans="1:5">
      <c r="B10" s="67" t="s">
        <v>42</v>
      </c>
      <c r="C10" s="67" t="s">
        <v>100</v>
      </c>
    </row>
    <row r="11" spans="1:5">
      <c r="B11" s="67" t="s">
        <v>39</v>
      </c>
      <c r="C11" s="67" t="s">
        <v>100</v>
      </c>
    </row>
    <row r="12" spans="1:5">
      <c r="B12" s="67" t="s">
        <v>43</v>
      </c>
      <c r="C12" s="67" t="s">
        <v>101</v>
      </c>
    </row>
    <row r="13" spans="1:5">
      <c r="B13" s="67" t="s">
        <v>44</v>
      </c>
      <c r="C13" s="67" t="s">
        <v>102</v>
      </c>
      <c r="D13" s="67" t="s">
        <v>103</v>
      </c>
    </row>
    <row r="14" spans="1:5">
      <c r="D14" s="67" t="s">
        <v>104</v>
      </c>
    </row>
    <row r="15" spans="1:5">
      <c r="D15" s="67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7" t="s">
        <v>182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107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108</v>
      </c>
      <c r="E4" s="67" t="s">
        <v>109</v>
      </c>
      <c r="F4" s="67" t="s">
        <v>96</v>
      </c>
      <c r="G4" s="67" t="s">
        <v>25</v>
      </c>
      <c r="H4" s="67" t="s">
        <v>110</v>
      </c>
    </row>
    <row r="5" spans="1:46">
      <c r="A5" s="67" t="s">
        <v>7</v>
      </c>
      <c r="C5" s="67" t="s">
        <v>10</v>
      </c>
      <c r="D5" s="67" t="s">
        <v>111</v>
      </c>
      <c r="E5" s="67" t="s">
        <v>112</v>
      </c>
      <c r="F5" s="67" t="s">
        <v>96</v>
      </c>
      <c r="G5" s="67" t="s">
        <v>25</v>
      </c>
      <c r="H5" s="67" t="s">
        <v>110</v>
      </c>
      <c r="I5" s="67" t="s">
        <v>113</v>
      </c>
    </row>
    <row r="6" spans="1:46">
      <c r="A6" s="67" t="s">
        <v>7</v>
      </c>
      <c r="C6" s="67" t="s">
        <v>41</v>
      </c>
      <c r="D6" s="67" t="s">
        <v>114</v>
      </c>
      <c r="E6" s="67" t="s">
        <v>115</v>
      </c>
      <c r="F6" s="67" t="s">
        <v>96</v>
      </c>
      <c r="G6" s="67" t="s">
        <v>25</v>
      </c>
      <c r="H6" s="67" t="s">
        <v>110</v>
      </c>
      <c r="I6" s="67" t="s">
        <v>116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117</v>
      </c>
    </row>
    <row r="12" spans="1:46">
      <c r="A12" s="67" t="s">
        <v>7</v>
      </c>
      <c r="C12" s="67" t="s">
        <v>28</v>
      </c>
      <c r="E12" s="67" t="s">
        <v>118</v>
      </c>
    </row>
    <row r="13" spans="1:46">
      <c r="A13" s="67" t="s">
        <v>7</v>
      </c>
      <c r="C13" s="67" t="s">
        <v>42</v>
      </c>
      <c r="E13" s="67" t="s">
        <v>119</v>
      </c>
    </row>
    <row r="14" spans="1:46">
      <c r="A14" s="67" t="s">
        <v>7</v>
      </c>
      <c r="C14" s="67" t="s">
        <v>39</v>
      </c>
      <c r="E14" s="67" t="s">
        <v>120</v>
      </c>
    </row>
    <row r="15" spans="1:46">
      <c r="A15" s="67" t="s">
        <v>7</v>
      </c>
      <c r="C15" s="67" t="s">
        <v>43</v>
      </c>
      <c r="E15" s="67" t="s">
        <v>121</v>
      </c>
    </row>
    <row r="16" spans="1:46">
      <c r="A16" s="67" t="s">
        <v>7</v>
      </c>
      <c r="C16" s="67" t="s">
        <v>44</v>
      </c>
      <c r="E16" s="67" t="s">
        <v>122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123</v>
      </c>
      <c r="C24" s="67" t="s">
        <v>48</v>
      </c>
      <c r="E24" s="67" t="s">
        <v>124</v>
      </c>
      <c r="K24" s="67" t="s">
        <v>125</v>
      </c>
      <c r="L24" s="67" t="s">
        <v>126</v>
      </c>
      <c r="M24" s="67" t="s">
        <v>127</v>
      </c>
      <c r="N24" s="67" t="s">
        <v>128</v>
      </c>
      <c r="O24" s="67" t="s">
        <v>129</v>
      </c>
      <c r="P24" s="67" t="s">
        <v>130</v>
      </c>
      <c r="Q24" s="67" t="s">
        <v>78</v>
      </c>
      <c r="R24" s="67" t="s">
        <v>131</v>
      </c>
      <c r="S24" s="67" t="s">
        <v>132</v>
      </c>
      <c r="T24" s="67" t="s">
        <v>133</v>
      </c>
      <c r="U24" s="67" t="s">
        <v>260</v>
      </c>
      <c r="V24" s="67" t="s">
        <v>134</v>
      </c>
      <c r="W24" s="67" t="s">
        <v>135</v>
      </c>
      <c r="X24" s="67" t="s">
        <v>261</v>
      </c>
      <c r="Y24" s="67" t="s">
        <v>136</v>
      </c>
      <c r="Z24" s="67" t="s">
        <v>137</v>
      </c>
      <c r="AA24" s="67" t="s">
        <v>138</v>
      </c>
      <c r="AB24" s="67" t="s">
        <v>139</v>
      </c>
      <c r="AC24" s="67" t="s">
        <v>140</v>
      </c>
      <c r="AD24" s="67" t="s">
        <v>262</v>
      </c>
      <c r="AE24" s="67" t="s">
        <v>141</v>
      </c>
      <c r="AF24" s="67" t="s">
        <v>142</v>
      </c>
      <c r="AG24" s="67" t="s">
        <v>141</v>
      </c>
      <c r="AH24" s="67" t="s">
        <v>93</v>
      </c>
      <c r="AI24" s="67" t="s">
        <v>143</v>
      </c>
      <c r="AJ24" s="67" t="s">
        <v>78</v>
      </c>
      <c r="AK24" s="67" t="s">
        <v>94</v>
      </c>
      <c r="AL24" s="67" t="s">
        <v>136</v>
      </c>
      <c r="AM24" s="67" t="s">
        <v>137</v>
      </c>
      <c r="AN24" s="67" t="s">
        <v>144</v>
      </c>
      <c r="AO24" s="67" t="s">
        <v>145</v>
      </c>
      <c r="AP24" s="67" t="s">
        <v>146</v>
      </c>
      <c r="AQ24" s="67" t="s">
        <v>147</v>
      </c>
    </row>
    <row r="25" spans="1:43">
      <c r="B25" s="67" t="s">
        <v>148</v>
      </c>
      <c r="C25" s="67" t="s">
        <v>49</v>
      </c>
      <c r="E25" s="67" t="s">
        <v>149</v>
      </c>
      <c r="K25" s="67" t="s">
        <v>150</v>
      </c>
      <c r="L25" s="67" t="s">
        <v>151</v>
      </c>
      <c r="O25" s="67" t="s">
        <v>152</v>
      </c>
      <c r="Q25" s="67" t="s">
        <v>153</v>
      </c>
      <c r="R25" s="67" t="s">
        <v>154</v>
      </c>
      <c r="S25" s="67" t="s">
        <v>155</v>
      </c>
      <c r="T25" s="67" t="s">
        <v>156</v>
      </c>
      <c r="V25" s="67" t="s">
        <v>78</v>
      </c>
      <c r="Y25" s="67" t="s">
        <v>155</v>
      </c>
      <c r="Z25" s="67" t="s">
        <v>157</v>
      </c>
      <c r="AA25" s="67" t="s">
        <v>158</v>
      </c>
      <c r="AB25" s="67" t="s">
        <v>159</v>
      </c>
      <c r="AC25" s="67" t="s">
        <v>160</v>
      </c>
      <c r="AD25" s="67" t="s">
        <v>263</v>
      </c>
      <c r="AE25" s="67" t="s">
        <v>161</v>
      </c>
      <c r="AI25" s="67" t="s">
        <v>162</v>
      </c>
      <c r="AJ25" s="67" t="s">
        <v>163</v>
      </c>
      <c r="AK25" s="67" t="s">
        <v>164</v>
      </c>
    </row>
    <row r="26" spans="1:43">
      <c r="B26" s="67" t="s">
        <v>165</v>
      </c>
      <c r="C26" s="67" t="s">
        <v>50</v>
      </c>
      <c r="E26" s="67" t="s">
        <v>166</v>
      </c>
      <c r="K26" s="67" t="s">
        <v>167</v>
      </c>
      <c r="L26" s="67" t="s">
        <v>168</v>
      </c>
      <c r="O26" s="67" t="s">
        <v>169</v>
      </c>
      <c r="Q26" s="67" t="s">
        <v>170</v>
      </c>
      <c r="R26" s="67" t="s">
        <v>171</v>
      </c>
      <c r="S26" s="67" t="s">
        <v>172</v>
      </c>
      <c r="T26" s="67" t="s">
        <v>173</v>
      </c>
      <c r="V26" s="67" t="s">
        <v>78</v>
      </c>
      <c r="Y26" s="67" t="s">
        <v>172</v>
      </c>
      <c r="Z26" s="67" t="s">
        <v>174</v>
      </c>
      <c r="AA26" s="67" t="s">
        <v>175</v>
      </c>
      <c r="AB26" s="67" t="s">
        <v>176</v>
      </c>
      <c r="AC26" s="67" t="s">
        <v>177</v>
      </c>
      <c r="AD26" s="67" t="s">
        <v>264</v>
      </c>
      <c r="AE26" s="67" t="s">
        <v>178</v>
      </c>
      <c r="AJ26" s="67" t="s">
        <v>179</v>
      </c>
      <c r="AK26" s="67" t="s">
        <v>180</v>
      </c>
    </row>
    <row r="28" spans="1:43">
      <c r="AD28" s="67" t="s">
        <v>181</v>
      </c>
      <c r="AE28" s="67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7" t="s">
        <v>182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107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108</v>
      </c>
      <c r="E4" s="67" t="s">
        <v>109</v>
      </c>
      <c r="F4" s="67" t="s">
        <v>96</v>
      </c>
      <c r="G4" s="67" t="s">
        <v>25</v>
      </c>
      <c r="H4" s="67" t="s">
        <v>110</v>
      </c>
    </row>
    <row r="5" spans="1:46">
      <c r="A5" s="67" t="s">
        <v>7</v>
      </c>
      <c r="C5" s="67" t="s">
        <v>10</v>
      </c>
      <c r="D5" s="67" t="s">
        <v>111</v>
      </c>
      <c r="E5" s="67" t="s">
        <v>112</v>
      </c>
      <c r="F5" s="67" t="s">
        <v>96</v>
      </c>
      <c r="G5" s="67" t="s">
        <v>25</v>
      </c>
      <c r="H5" s="67" t="s">
        <v>110</v>
      </c>
      <c r="I5" s="67" t="s">
        <v>113</v>
      </c>
    </row>
    <row r="6" spans="1:46">
      <c r="A6" s="67" t="s">
        <v>7</v>
      </c>
      <c r="C6" s="67" t="s">
        <v>41</v>
      </c>
      <c r="D6" s="67" t="s">
        <v>114</v>
      </c>
      <c r="E6" s="67" t="s">
        <v>115</v>
      </c>
      <c r="F6" s="67" t="s">
        <v>96</v>
      </c>
      <c r="G6" s="67" t="s">
        <v>25</v>
      </c>
      <c r="H6" s="67" t="s">
        <v>110</v>
      </c>
      <c r="I6" s="67" t="s">
        <v>116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117</v>
      </c>
    </row>
    <row r="12" spans="1:46">
      <c r="A12" s="67" t="s">
        <v>7</v>
      </c>
      <c r="C12" s="67" t="s">
        <v>28</v>
      </c>
      <c r="E12" s="67" t="s">
        <v>118</v>
      </c>
    </row>
    <row r="13" spans="1:46">
      <c r="A13" s="67" t="s">
        <v>7</v>
      </c>
      <c r="C13" s="67" t="s">
        <v>42</v>
      </c>
      <c r="E13" s="67" t="s">
        <v>119</v>
      </c>
    </row>
    <row r="14" spans="1:46">
      <c r="A14" s="67" t="s">
        <v>7</v>
      </c>
      <c r="C14" s="67" t="s">
        <v>39</v>
      </c>
      <c r="E14" s="67" t="s">
        <v>120</v>
      </c>
    </row>
    <row r="15" spans="1:46">
      <c r="A15" s="67" t="s">
        <v>7</v>
      </c>
      <c r="C15" s="67" t="s">
        <v>43</v>
      </c>
      <c r="E15" s="67" t="s">
        <v>121</v>
      </c>
    </row>
    <row r="16" spans="1:46">
      <c r="A16" s="67" t="s">
        <v>7</v>
      </c>
      <c r="C16" s="67" t="s">
        <v>44</v>
      </c>
      <c r="E16" s="67" t="s">
        <v>122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123</v>
      </c>
      <c r="C24" s="67" t="s">
        <v>48</v>
      </c>
      <c r="E24" s="67" t="s">
        <v>124</v>
      </c>
      <c r="K24" s="67" t="s">
        <v>125</v>
      </c>
      <c r="L24" s="67" t="s">
        <v>126</v>
      </c>
      <c r="M24" s="67" t="s">
        <v>127</v>
      </c>
      <c r="N24" s="67" t="s">
        <v>128</v>
      </c>
      <c r="O24" s="67" t="s">
        <v>129</v>
      </c>
      <c r="P24" s="67" t="s">
        <v>130</v>
      </c>
      <c r="Q24" s="67" t="s">
        <v>78</v>
      </c>
      <c r="R24" s="67" t="s">
        <v>131</v>
      </c>
      <c r="S24" s="67" t="s">
        <v>132</v>
      </c>
      <c r="T24" s="67" t="s">
        <v>133</v>
      </c>
      <c r="U24" s="67" t="s">
        <v>260</v>
      </c>
      <c r="V24" s="67" t="s">
        <v>134</v>
      </c>
      <c r="W24" s="67" t="s">
        <v>135</v>
      </c>
      <c r="X24" s="67" t="s">
        <v>261</v>
      </c>
      <c r="Y24" s="67" t="s">
        <v>136</v>
      </c>
      <c r="Z24" s="67" t="s">
        <v>137</v>
      </c>
      <c r="AA24" s="67" t="s">
        <v>138</v>
      </c>
      <c r="AB24" s="67" t="s">
        <v>139</v>
      </c>
      <c r="AC24" s="67" t="s">
        <v>140</v>
      </c>
      <c r="AD24" s="67" t="s">
        <v>262</v>
      </c>
      <c r="AE24" s="67" t="s">
        <v>141</v>
      </c>
      <c r="AF24" s="67" t="s">
        <v>142</v>
      </c>
      <c r="AG24" s="67" t="s">
        <v>141</v>
      </c>
      <c r="AH24" s="67" t="s">
        <v>93</v>
      </c>
      <c r="AI24" s="67" t="s">
        <v>143</v>
      </c>
      <c r="AJ24" s="67" t="s">
        <v>78</v>
      </c>
      <c r="AK24" s="67" t="s">
        <v>94</v>
      </c>
      <c r="AL24" s="67" t="s">
        <v>136</v>
      </c>
      <c r="AM24" s="67" t="s">
        <v>137</v>
      </c>
      <c r="AN24" s="67" t="s">
        <v>144</v>
      </c>
      <c r="AO24" s="67" t="s">
        <v>145</v>
      </c>
      <c r="AP24" s="67" t="s">
        <v>146</v>
      </c>
      <c r="AQ24" s="67" t="s">
        <v>147</v>
      </c>
    </row>
    <row r="25" spans="1:43">
      <c r="B25" s="67" t="s">
        <v>148</v>
      </c>
      <c r="C25" s="67" t="s">
        <v>49</v>
      </c>
      <c r="E25" s="67" t="s">
        <v>149</v>
      </c>
      <c r="K25" s="67" t="s">
        <v>150</v>
      </c>
      <c r="L25" s="67" t="s">
        <v>151</v>
      </c>
      <c r="O25" s="67" t="s">
        <v>152</v>
      </c>
      <c r="Q25" s="67" t="s">
        <v>153</v>
      </c>
      <c r="R25" s="67" t="s">
        <v>154</v>
      </c>
      <c r="S25" s="67" t="s">
        <v>155</v>
      </c>
      <c r="T25" s="67" t="s">
        <v>156</v>
      </c>
      <c r="V25" s="67" t="s">
        <v>78</v>
      </c>
      <c r="Y25" s="67" t="s">
        <v>155</v>
      </c>
      <c r="Z25" s="67" t="s">
        <v>157</v>
      </c>
      <c r="AA25" s="67" t="s">
        <v>158</v>
      </c>
      <c r="AB25" s="67" t="s">
        <v>159</v>
      </c>
      <c r="AC25" s="67" t="s">
        <v>160</v>
      </c>
      <c r="AD25" s="67" t="s">
        <v>263</v>
      </c>
      <c r="AE25" s="67" t="s">
        <v>161</v>
      </c>
      <c r="AI25" s="67" t="s">
        <v>162</v>
      </c>
      <c r="AJ25" s="67" t="s">
        <v>163</v>
      </c>
      <c r="AK25" s="67" t="s">
        <v>164</v>
      </c>
    </row>
    <row r="26" spans="1:43">
      <c r="B26" s="67" t="s">
        <v>165</v>
      </c>
      <c r="C26" s="67" t="s">
        <v>50</v>
      </c>
      <c r="E26" s="67" t="s">
        <v>166</v>
      </c>
      <c r="K26" s="67" t="s">
        <v>167</v>
      </c>
      <c r="L26" s="67" t="s">
        <v>168</v>
      </c>
      <c r="O26" s="67" t="s">
        <v>169</v>
      </c>
      <c r="Q26" s="67" t="s">
        <v>170</v>
      </c>
      <c r="R26" s="67" t="s">
        <v>171</v>
      </c>
      <c r="S26" s="67" t="s">
        <v>172</v>
      </c>
      <c r="T26" s="67" t="s">
        <v>173</v>
      </c>
      <c r="V26" s="67" t="s">
        <v>78</v>
      </c>
      <c r="Y26" s="67" t="s">
        <v>172</v>
      </c>
      <c r="Z26" s="67" t="s">
        <v>174</v>
      </c>
      <c r="AA26" s="67" t="s">
        <v>175</v>
      </c>
      <c r="AB26" s="67" t="s">
        <v>176</v>
      </c>
      <c r="AC26" s="67" t="s">
        <v>177</v>
      </c>
      <c r="AD26" s="67" t="s">
        <v>264</v>
      </c>
      <c r="AE26" s="67" t="s">
        <v>178</v>
      </c>
      <c r="AJ26" s="67" t="s">
        <v>179</v>
      </c>
      <c r="AK26" s="67" t="s">
        <v>180</v>
      </c>
    </row>
    <row r="28" spans="1:43">
      <c r="AD28" s="67" t="s">
        <v>181</v>
      </c>
      <c r="AE28" s="67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9AB3-FC89-4C7E-9B1E-D053A1EDE7DA}">
  <dimension ref="A1:E15"/>
  <sheetViews>
    <sheetView workbookViewId="0"/>
  </sheetViews>
  <sheetFormatPr defaultRowHeight="15"/>
  <sheetData>
    <row r="1" spans="1:5">
      <c r="A1" s="67" t="s">
        <v>185</v>
      </c>
      <c r="B1" s="67" t="s">
        <v>1</v>
      </c>
      <c r="C1" s="67" t="s">
        <v>2</v>
      </c>
      <c r="D1" s="67" t="s">
        <v>3</v>
      </c>
    </row>
    <row r="2" spans="1:5">
      <c r="B2" s="67" t="s">
        <v>19</v>
      </c>
      <c r="C2" s="67" t="s">
        <v>4</v>
      </c>
    </row>
    <row r="3" spans="1:5">
      <c r="A3" s="67" t="s">
        <v>0</v>
      </c>
      <c r="B3" s="67" t="s">
        <v>5</v>
      </c>
      <c r="C3" s="67" t="s">
        <v>275</v>
      </c>
    </row>
    <row r="4" spans="1:5">
      <c r="A4" s="67" t="s">
        <v>0</v>
      </c>
      <c r="B4" s="67" t="s">
        <v>6</v>
      </c>
      <c r="C4" s="67" t="s">
        <v>276</v>
      </c>
    </row>
    <row r="5" spans="1:5">
      <c r="A5" s="67" t="s">
        <v>0</v>
      </c>
      <c r="B5" s="67" t="s">
        <v>26</v>
      </c>
      <c r="C5" s="67" t="s">
        <v>277</v>
      </c>
      <c r="D5" s="67" t="s">
        <v>97</v>
      </c>
      <c r="E5" s="67" t="s">
        <v>45</v>
      </c>
    </row>
    <row r="8" spans="1:5">
      <c r="A8" s="67" t="s">
        <v>8</v>
      </c>
      <c r="C8" s="67" t="s">
        <v>98</v>
      </c>
    </row>
    <row r="9" spans="1:5">
      <c r="A9" s="67" t="s">
        <v>9</v>
      </c>
      <c r="C9" s="67" t="s">
        <v>99</v>
      </c>
    </row>
    <row r="10" spans="1:5">
      <c r="B10" s="67" t="s">
        <v>42</v>
      </c>
      <c r="C10" s="67" t="s">
        <v>100</v>
      </c>
    </row>
    <row r="11" spans="1:5">
      <c r="B11" s="67" t="s">
        <v>39</v>
      </c>
      <c r="C11" s="67" t="s">
        <v>100</v>
      </c>
    </row>
    <row r="12" spans="1:5">
      <c r="B12" s="67" t="s">
        <v>43</v>
      </c>
      <c r="C12" s="67" t="s">
        <v>101</v>
      </c>
    </row>
    <row r="13" spans="1:5">
      <c r="B13" s="67" t="s">
        <v>44</v>
      </c>
      <c r="C13" s="67" t="s">
        <v>102</v>
      </c>
      <c r="D13" s="67" t="s">
        <v>103</v>
      </c>
    </row>
    <row r="14" spans="1:5">
      <c r="D14" s="67" t="s">
        <v>104</v>
      </c>
    </row>
    <row r="15" spans="1:5">
      <c r="D15" s="67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3C02-F969-4CA7-91EC-CE7D21136538}">
  <dimension ref="A1:AT31"/>
  <sheetViews>
    <sheetView workbookViewId="0"/>
  </sheetViews>
  <sheetFormatPr defaultRowHeight="15"/>
  <sheetData>
    <row r="1" spans="1:46">
      <c r="A1" s="67" t="s">
        <v>259</v>
      </c>
      <c r="B1" s="67" t="s">
        <v>46</v>
      </c>
      <c r="C1" s="67" t="s">
        <v>7</v>
      </c>
      <c r="D1" s="67" t="s">
        <v>7</v>
      </c>
      <c r="E1" s="67" t="s">
        <v>7</v>
      </c>
      <c r="F1" s="67" t="s">
        <v>7</v>
      </c>
      <c r="G1" s="67" t="s">
        <v>7</v>
      </c>
      <c r="H1" s="67" t="s">
        <v>7</v>
      </c>
      <c r="I1" s="67" t="s">
        <v>7</v>
      </c>
      <c r="J1" s="67" t="s">
        <v>51</v>
      </c>
      <c r="K1" s="67" t="s">
        <v>18</v>
      </c>
      <c r="L1" s="67" t="s">
        <v>18</v>
      </c>
      <c r="O1" s="67" t="s">
        <v>18</v>
      </c>
      <c r="Q1" s="67" t="s">
        <v>18</v>
      </c>
      <c r="R1" s="67" t="s">
        <v>18</v>
      </c>
      <c r="S1" s="67" t="s">
        <v>18</v>
      </c>
      <c r="T1" s="67" t="s">
        <v>18</v>
      </c>
      <c r="V1" s="67" t="s">
        <v>18</v>
      </c>
      <c r="Y1" s="67" t="s">
        <v>7</v>
      </c>
      <c r="Z1" s="67" t="s">
        <v>7</v>
      </c>
      <c r="AA1" s="67" t="s">
        <v>18</v>
      </c>
      <c r="AB1" s="67" t="s">
        <v>18</v>
      </c>
      <c r="AC1" s="67" t="s">
        <v>18</v>
      </c>
      <c r="AJ1" s="67" t="s">
        <v>18</v>
      </c>
      <c r="AK1" s="67" t="s">
        <v>18</v>
      </c>
      <c r="AR1" s="67" t="s">
        <v>7</v>
      </c>
      <c r="AS1" s="67" t="s">
        <v>7</v>
      </c>
      <c r="AT1" s="67" t="s">
        <v>7</v>
      </c>
    </row>
    <row r="2" spans="1:46">
      <c r="A2" s="67" t="s">
        <v>7</v>
      </c>
      <c r="D2" s="67" t="s">
        <v>19</v>
      </c>
      <c r="E2" s="67" t="s">
        <v>107</v>
      </c>
    </row>
    <row r="3" spans="1:46">
      <c r="A3" s="67" t="s">
        <v>7</v>
      </c>
      <c r="D3" s="67" t="s">
        <v>22</v>
      </c>
      <c r="E3" s="67" t="s">
        <v>20</v>
      </c>
      <c r="F3" s="67" t="s">
        <v>21</v>
      </c>
      <c r="G3" s="67" t="s">
        <v>23</v>
      </c>
      <c r="H3" s="67" t="s">
        <v>47</v>
      </c>
      <c r="I3" s="67" t="s">
        <v>24</v>
      </c>
    </row>
    <row r="4" spans="1:46">
      <c r="A4" s="67" t="s">
        <v>7</v>
      </c>
      <c r="C4" s="67" t="s">
        <v>11</v>
      </c>
      <c r="D4" s="67" t="s">
        <v>108</v>
      </c>
      <c r="E4" s="67" t="s">
        <v>109</v>
      </c>
      <c r="F4" s="67" t="s">
        <v>96</v>
      </c>
      <c r="G4" s="67" t="s">
        <v>25</v>
      </c>
      <c r="H4" s="67" t="s">
        <v>110</v>
      </c>
    </row>
    <row r="5" spans="1:46">
      <c r="A5" s="67" t="s">
        <v>7</v>
      </c>
      <c r="C5" s="67" t="s">
        <v>10</v>
      </c>
      <c r="D5" s="67" t="s">
        <v>111</v>
      </c>
      <c r="E5" s="67" t="s">
        <v>112</v>
      </c>
      <c r="F5" s="67" t="s">
        <v>96</v>
      </c>
      <c r="G5" s="67" t="s">
        <v>25</v>
      </c>
      <c r="H5" s="67" t="s">
        <v>110</v>
      </c>
      <c r="I5" s="67" t="s">
        <v>113</v>
      </c>
    </row>
    <row r="6" spans="1:46">
      <c r="A6" s="67" t="s">
        <v>7</v>
      </c>
      <c r="C6" s="67" t="s">
        <v>41</v>
      </c>
      <c r="D6" s="67" t="s">
        <v>114</v>
      </c>
      <c r="E6" s="67" t="s">
        <v>115</v>
      </c>
      <c r="F6" s="67" t="s">
        <v>96</v>
      </c>
      <c r="G6" s="67" t="s">
        <v>25</v>
      </c>
      <c r="H6" s="67" t="s">
        <v>110</v>
      </c>
      <c r="I6" s="67" t="s">
        <v>116</v>
      </c>
    </row>
    <row r="7" spans="1:46">
      <c r="A7" s="67" t="s">
        <v>7</v>
      </c>
    </row>
    <row r="8" spans="1:46">
      <c r="A8" s="67" t="s">
        <v>7</v>
      </c>
    </row>
    <row r="9" spans="1:46">
      <c r="A9" s="67" t="s">
        <v>7</v>
      </c>
    </row>
    <row r="10" spans="1:46">
      <c r="A10" s="67" t="s">
        <v>7</v>
      </c>
    </row>
    <row r="11" spans="1:46">
      <c r="A11" s="67" t="s">
        <v>7</v>
      </c>
      <c r="C11" s="67" t="s">
        <v>27</v>
      </c>
      <c r="E11" s="67" t="s">
        <v>117</v>
      </c>
    </row>
    <row r="12" spans="1:46">
      <c r="A12" s="67" t="s">
        <v>7</v>
      </c>
      <c r="C12" s="67" t="s">
        <v>28</v>
      </c>
      <c r="E12" s="67" t="s">
        <v>118</v>
      </c>
    </row>
    <row r="13" spans="1:46">
      <c r="A13" s="67" t="s">
        <v>7</v>
      </c>
      <c r="C13" s="67" t="s">
        <v>42</v>
      </c>
      <c r="E13" s="67" t="s">
        <v>119</v>
      </c>
    </row>
    <row r="14" spans="1:46">
      <c r="A14" s="67" t="s">
        <v>7</v>
      </c>
      <c r="C14" s="67" t="s">
        <v>39</v>
      </c>
      <c r="E14" s="67" t="s">
        <v>120</v>
      </c>
    </row>
    <row r="15" spans="1:46">
      <c r="A15" s="67" t="s">
        <v>7</v>
      </c>
      <c r="C15" s="67" t="s">
        <v>43</v>
      </c>
      <c r="E15" s="67" t="s">
        <v>121</v>
      </c>
    </row>
    <row r="16" spans="1:46">
      <c r="A16" s="67" t="s">
        <v>7</v>
      </c>
      <c r="C16" s="67" t="s">
        <v>44</v>
      </c>
      <c r="E16" s="67" t="s">
        <v>122</v>
      </c>
    </row>
    <row r="17" spans="1:43">
      <c r="A17" s="67" t="s">
        <v>7</v>
      </c>
    </row>
    <row r="18" spans="1:43">
      <c r="A18" s="67" t="s">
        <v>7</v>
      </c>
    </row>
    <row r="21" spans="1:43">
      <c r="K21" s="67" t="s">
        <v>53</v>
      </c>
    </row>
    <row r="23" spans="1:43">
      <c r="E23" s="67" t="s">
        <v>29</v>
      </c>
      <c r="K23" s="67" t="s">
        <v>75</v>
      </c>
      <c r="L23" s="67" t="s">
        <v>76</v>
      </c>
      <c r="M23" s="67" t="s">
        <v>14</v>
      </c>
      <c r="N23" s="67" t="s">
        <v>16</v>
      </c>
      <c r="O23" s="67" t="s">
        <v>30</v>
      </c>
      <c r="P23" s="67" t="s">
        <v>33</v>
      </c>
      <c r="Q23" s="67" t="s">
        <v>77</v>
      </c>
      <c r="R23" s="67" t="s">
        <v>31</v>
      </c>
      <c r="S23" s="67" t="s">
        <v>38</v>
      </c>
      <c r="T23" s="67" t="s">
        <v>34</v>
      </c>
      <c r="U23" s="67" t="s">
        <v>17</v>
      </c>
      <c r="V23" s="67" t="s">
        <v>17</v>
      </c>
      <c r="W23" s="67" t="s">
        <v>79</v>
      </c>
      <c r="X23" s="67" t="s">
        <v>80</v>
      </c>
      <c r="Y23" s="67" t="s">
        <v>36</v>
      </c>
      <c r="Z23" s="67" t="s">
        <v>12</v>
      </c>
      <c r="AA23" s="67" t="s">
        <v>32</v>
      </c>
      <c r="AB23" s="67" t="s">
        <v>13</v>
      </c>
      <c r="AC23" s="67" t="s">
        <v>37</v>
      </c>
      <c r="AD23" s="67" t="s">
        <v>56</v>
      </c>
      <c r="AE23" s="67" t="s">
        <v>57</v>
      </c>
      <c r="AF23" s="67" t="s">
        <v>81</v>
      </c>
      <c r="AG23" s="67" t="s">
        <v>82</v>
      </c>
      <c r="AH23" s="67" t="s">
        <v>83</v>
      </c>
      <c r="AI23" s="67" t="s">
        <v>84</v>
      </c>
      <c r="AJ23" s="67" t="s">
        <v>85</v>
      </c>
      <c r="AK23" s="67" t="s">
        <v>86</v>
      </c>
      <c r="AL23" s="67" t="s">
        <v>87</v>
      </c>
      <c r="AM23" s="67" t="s">
        <v>88</v>
      </c>
      <c r="AN23" s="67" t="s">
        <v>89</v>
      </c>
      <c r="AO23" s="67" t="s">
        <v>90</v>
      </c>
      <c r="AP23" s="67" t="s">
        <v>91</v>
      </c>
      <c r="AQ23" s="67" t="s">
        <v>92</v>
      </c>
    </row>
    <row r="24" spans="1:43">
      <c r="B24" s="67" t="s">
        <v>123</v>
      </c>
      <c r="C24" s="67" t="s">
        <v>48</v>
      </c>
      <c r="E24" s="67" t="s">
        <v>124</v>
      </c>
      <c r="K24" s="67" t="s">
        <v>125</v>
      </c>
      <c r="L24" s="67" t="s">
        <v>126</v>
      </c>
      <c r="M24" s="67" t="s">
        <v>127</v>
      </c>
      <c r="N24" s="67" t="s">
        <v>128</v>
      </c>
      <c r="O24" s="67" t="s">
        <v>129</v>
      </c>
      <c r="P24" s="67" t="s">
        <v>130</v>
      </c>
      <c r="Q24" s="67" t="s">
        <v>78</v>
      </c>
      <c r="R24" s="67" t="s">
        <v>131</v>
      </c>
      <c r="S24" s="67" t="s">
        <v>132</v>
      </c>
      <c r="T24" s="67" t="s">
        <v>133</v>
      </c>
      <c r="U24" s="67" t="s">
        <v>260</v>
      </c>
      <c r="V24" s="67" t="s">
        <v>134</v>
      </c>
      <c r="W24" s="67" t="s">
        <v>135</v>
      </c>
      <c r="X24" s="67" t="s">
        <v>261</v>
      </c>
      <c r="Y24" s="67" t="s">
        <v>136</v>
      </c>
      <c r="Z24" s="67" t="s">
        <v>137</v>
      </c>
      <c r="AA24" s="67" t="s">
        <v>138</v>
      </c>
      <c r="AB24" s="67" t="s">
        <v>139</v>
      </c>
      <c r="AC24" s="67" t="s">
        <v>140</v>
      </c>
      <c r="AD24" s="67" t="s">
        <v>262</v>
      </c>
      <c r="AE24" s="67" t="s">
        <v>141</v>
      </c>
      <c r="AF24" s="67" t="s">
        <v>142</v>
      </c>
      <c r="AG24" s="67" t="s">
        <v>141</v>
      </c>
      <c r="AH24" s="67" t="s">
        <v>93</v>
      </c>
      <c r="AI24" s="67" t="s">
        <v>143</v>
      </c>
      <c r="AJ24" s="67" t="s">
        <v>78</v>
      </c>
      <c r="AK24" s="67" t="s">
        <v>94</v>
      </c>
      <c r="AL24" s="67" t="s">
        <v>136</v>
      </c>
      <c r="AM24" s="67" t="s">
        <v>137</v>
      </c>
      <c r="AN24" s="67" t="s">
        <v>144</v>
      </c>
      <c r="AO24" s="67" t="s">
        <v>145</v>
      </c>
      <c r="AP24" s="67" t="s">
        <v>146</v>
      </c>
      <c r="AQ24" s="67" t="s">
        <v>147</v>
      </c>
    </row>
    <row r="25" spans="1:43">
      <c r="A25" s="67" t="s">
        <v>183</v>
      </c>
      <c r="B25" s="67" t="s">
        <v>148</v>
      </c>
      <c r="C25" s="67" t="s">
        <v>48</v>
      </c>
      <c r="E25" s="67" t="s">
        <v>278</v>
      </c>
      <c r="K25" s="67" t="s">
        <v>187</v>
      </c>
      <c r="L25" s="67" t="s">
        <v>188</v>
      </c>
      <c r="M25" s="67" t="s">
        <v>150</v>
      </c>
      <c r="N25" s="67" t="s">
        <v>151</v>
      </c>
      <c r="O25" s="67" t="s">
        <v>152</v>
      </c>
      <c r="P25" s="67" t="s">
        <v>189</v>
      </c>
      <c r="Q25" s="67" t="s">
        <v>78</v>
      </c>
      <c r="R25" s="67" t="s">
        <v>153</v>
      </c>
      <c r="S25" s="67" t="s">
        <v>154</v>
      </c>
      <c r="T25" s="67" t="s">
        <v>156</v>
      </c>
      <c r="U25" s="67" t="s">
        <v>164</v>
      </c>
      <c r="V25" s="67" t="s">
        <v>190</v>
      </c>
      <c r="W25" s="67" t="s">
        <v>191</v>
      </c>
      <c r="X25" s="67" t="s">
        <v>266</v>
      </c>
      <c r="Y25" s="67" t="s">
        <v>155</v>
      </c>
      <c r="Z25" s="67" t="s">
        <v>157</v>
      </c>
      <c r="AA25" s="67" t="s">
        <v>158</v>
      </c>
      <c r="AB25" s="67" t="s">
        <v>159</v>
      </c>
      <c r="AC25" s="67" t="s">
        <v>160</v>
      </c>
      <c r="AD25" s="67" t="s">
        <v>263</v>
      </c>
      <c r="AE25" s="67" t="s">
        <v>161</v>
      </c>
      <c r="AF25" s="67" t="s">
        <v>192</v>
      </c>
      <c r="AG25" s="67" t="s">
        <v>161</v>
      </c>
      <c r="AH25" s="67" t="s">
        <v>93</v>
      </c>
      <c r="AI25" s="67" t="s">
        <v>162</v>
      </c>
      <c r="AJ25" s="67" t="s">
        <v>78</v>
      </c>
      <c r="AK25" s="67" t="s">
        <v>94</v>
      </c>
      <c r="AL25" s="67" t="s">
        <v>155</v>
      </c>
      <c r="AM25" s="67" t="s">
        <v>157</v>
      </c>
      <c r="AN25" s="67" t="s">
        <v>193</v>
      </c>
      <c r="AO25" s="67" t="s">
        <v>194</v>
      </c>
      <c r="AP25" s="67" t="s">
        <v>195</v>
      </c>
      <c r="AQ25" s="67" t="s">
        <v>196</v>
      </c>
    </row>
    <row r="26" spans="1:43">
      <c r="A26" s="67" t="s">
        <v>183</v>
      </c>
      <c r="B26" s="67" t="s">
        <v>165</v>
      </c>
      <c r="C26" s="67" t="s">
        <v>48</v>
      </c>
      <c r="E26" s="67" t="s">
        <v>279</v>
      </c>
      <c r="K26" s="67" t="s">
        <v>197</v>
      </c>
      <c r="L26" s="67" t="s">
        <v>198</v>
      </c>
      <c r="M26" s="67" t="s">
        <v>167</v>
      </c>
      <c r="N26" s="67" t="s">
        <v>168</v>
      </c>
      <c r="O26" s="67" t="s">
        <v>169</v>
      </c>
      <c r="P26" s="67" t="s">
        <v>199</v>
      </c>
      <c r="Q26" s="67" t="s">
        <v>78</v>
      </c>
      <c r="R26" s="67" t="s">
        <v>170</v>
      </c>
      <c r="S26" s="67" t="s">
        <v>171</v>
      </c>
      <c r="T26" s="67" t="s">
        <v>173</v>
      </c>
      <c r="U26" s="67" t="s">
        <v>180</v>
      </c>
      <c r="V26" s="67" t="s">
        <v>200</v>
      </c>
      <c r="W26" s="67" t="s">
        <v>201</v>
      </c>
      <c r="X26" s="67" t="s">
        <v>267</v>
      </c>
      <c r="Y26" s="67" t="s">
        <v>172</v>
      </c>
      <c r="Z26" s="67" t="s">
        <v>174</v>
      </c>
      <c r="AA26" s="67" t="s">
        <v>175</v>
      </c>
      <c r="AB26" s="67" t="s">
        <v>176</v>
      </c>
      <c r="AC26" s="67" t="s">
        <v>177</v>
      </c>
      <c r="AD26" s="67" t="s">
        <v>264</v>
      </c>
      <c r="AE26" s="67" t="s">
        <v>178</v>
      </c>
      <c r="AF26" s="67" t="s">
        <v>202</v>
      </c>
      <c r="AG26" s="67" t="s">
        <v>178</v>
      </c>
      <c r="AH26" s="67" t="s">
        <v>93</v>
      </c>
      <c r="AI26" s="67" t="s">
        <v>203</v>
      </c>
      <c r="AJ26" s="67" t="s">
        <v>78</v>
      </c>
      <c r="AK26" s="67" t="s">
        <v>94</v>
      </c>
      <c r="AL26" s="67" t="s">
        <v>172</v>
      </c>
      <c r="AM26" s="67" t="s">
        <v>174</v>
      </c>
      <c r="AN26" s="67" t="s">
        <v>204</v>
      </c>
      <c r="AO26" s="67" t="s">
        <v>205</v>
      </c>
      <c r="AP26" s="67" t="s">
        <v>206</v>
      </c>
      <c r="AQ26" s="67" t="s">
        <v>207</v>
      </c>
    </row>
    <row r="27" spans="1:43">
      <c r="A27" s="67" t="s">
        <v>183</v>
      </c>
      <c r="B27" s="67" t="s">
        <v>208</v>
      </c>
      <c r="C27" s="67" t="s">
        <v>48</v>
      </c>
      <c r="E27" s="67" t="s">
        <v>280</v>
      </c>
      <c r="K27" s="67" t="s">
        <v>209</v>
      </c>
      <c r="L27" s="67" t="s">
        <v>210</v>
      </c>
      <c r="M27" s="67" t="s">
        <v>211</v>
      </c>
      <c r="N27" s="67" t="s">
        <v>212</v>
      </c>
      <c r="O27" s="67" t="s">
        <v>213</v>
      </c>
      <c r="P27" s="67" t="s">
        <v>214</v>
      </c>
      <c r="Q27" s="67" t="s">
        <v>78</v>
      </c>
      <c r="R27" s="67" t="s">
        <v>215</v>
      </c>
      <c r="S27" s="67" t="s">
        <v>216</v>
      </c>
      <c r="T27" s="67" t="s">
        <v>217</v>
      </c>
      <c r="U27" s="67" t="s">
        <v>268</v>
      </c>
      <c r="V27" s="67" t="s">
        <v>218</v>
      </c>
      <c r="W27" s="67" t="s">
        <v>219</v>
      </c>
      <c r="X27" s="67" t="s">
        <v>269</v>
      </c>
      <c r="Y27" s="67" t="s">
        <v>220</v>
      </c>
      <c r="Z27" s="67" t="s">
        <v>221</v>
      </c>
      <c r="AA27" s="67" t="s">
        <v>222</v>
      </c>
      <c r="AB27" s="67" t="s">
        <v>223</v>
      </c>
      <c r="AC27" s="67" t="s">
        <v>224</v>
      </c>
      <c r="AD27" s="67" t="s">
        <v>270</v>
      </c>
      <c r="AE27" s="67" t="s">
        <v>225</v>
      </c>
      <c r="AF27" s="67" t="s">
        <v>226</v>
      </c>
      <c r="AG27" s="67" t="s">
        <v>225</v>
      </c>
      <c r="AH27" s="67" t="s">
        <v>93</v>
      </c>
      <c r="AI27" s="67" t="s">
        <v>227</v>
      </c>
      <c r="AJ27" s="67" t="s">
        <v>78</v>
      </c>
      <c r="AK27" s="67" t="s">
        <v>94</v>
      </c>
      <c r="AL27" s="67" t="s">
        <v>220</v>
      </c>
      <c r="AM27" s="67" t="s">
        <v>221</v>
      </c>
      <c r="AN27" s="67" t="s">
        <v>228</v>
      </c>
      <c r="AO27" s="67" t="s">
        <v>229</v>
      </c>
      <c r="AP27" s="67" t="s">
        <v>230</v>
      </c>
      <c r="AQ27" s="67" t="s">
        <v>231</v>
      </c>
    </row>
    <row r="28" spans="1:43">
      <c r="B28" s="67" t="s">
        <v>232</v>
      </c>
      <c r="C28" s="67" t="s">
        <v>49</v>
      </c>
      <c r="E28" s="67" t="s">
        <v>149</v>
      </c>
      <c r="K28" s="67" t="s">
        <v>233</v>
      </c>
      <c r="L28" s="67" t="s">
        <v>234</v>
      </c>
      <c r="O28" s="67" t="s">
        <v>235</v>
      </c>
      <c r="Q28" s="67" t="s">
        <v>236</v>
      </c>
      <c r="R28" s="67" t="s">
        <v>237</v>
      </c>
      <c r="S28" s="67" t="s">
        <v>239</v>
      </c>
      <c r="T28" s="67" t="s">
        <v>238</v>
      </c>
      <c r="V28" s="67" t="s">
        <v>78</v>
      </c>
      <c r="Y28" s="67" t="s">
        <v>239</v>
      </c>
      <c r="Z28" s="67" t="s">
        <v>240</v>
      </c>
      <c r="AA28" s="67" t="s">
        <v>241</v>
      </c>
      <c r="AB28" s="67" t="s">
        <v>242</v>
      </c>
      <c r="AC28" s="67" t="s">
        <v>243</v>
      </c>
      <c r="AD28" s="67" t="s">
        <v>272</v>
      </c>
      <c r="AE28" s="67" t="s">
        <v>244</v>
      </c>
      <c r="AI28" s="67" t="s">
        <v>245</v>
      </c>
      <c r="AJ28" s="67" t="s">
        <v>281</v>
      </c>
      <c r="AK28" s="67" t="s">
        <v>271</v>
      </c>
    </row>
    <row r="29" spans="1:43">
      <c r="B29" s="67" t="s">
        <v>246</v>
      </c>
      <c r="C29" s="67" t="s">
        <v>50</v>
      </c>
      <c r="E29" s="67" t="s">
        <v>166</v>
      </c>
      <c r="K29" s="67" t="s">
        <v>247</v>
      </c>
      <c r="L29" s="67" t="s">
        <v>248</v>
      </c>
      <c r="O29" s="67" t="s">
        <v>249</v>
      </c>
      <c r="Q29" s="67" t="s">
        <v>250</v>
      </c>
      <c r="R29" s="67" t="s">
        <v>251</v>
      </c>
      <c r="S29" s="67" t="s">
        <v>253</v>
      </c>
      <c r="T29" s="67" t="s">
        <v>252</v>
      </c>
      <c r="V29" s="67" t="s">
        <v>78</v>
      </c>
      <c r="Y29" s="67" t="s">
        <v>253</v>
      </c>
      <c r="Z29" s="67" t="s">
        <v>254</v>
      </c>
      <c r="AA29" s="67" t="s">
        <v>255</v>
      </c>
      <c r="AB29" s="67" t="s">
        <v>256</v>
      </c>
      <c r="AC29" s="67" t="s">
        <v>257</v>
      </c>
      <c r="AD29" s="67" t="s">
        <v>274</v>
      </c>
      <c r="AE29" s="67" t="s">
        <v>258</v>
      </c>
      <c r="AJ29" s="67" t="s">
        <v>282</v>
      </c>
      <c r="AK29" s="67" t="s">
        <v>273</v>
      </c>
    </row>
    <row r="31" spans="1:43">
      <c r="AD31" s="67" t="s">
        <v>283</v>
      </c>
      <c r="AE31" s="6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2023-08-03T12:16:32Z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