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C9ED6BAF-E161-46F0-97B2-792C1310BD6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6" sheetId="25" state="veryHidden" r:id="rId9"/>
    <sheet name="Sheet7" sheetId="26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5" i="2" l="1"/>
  <c r="X26" i="2"/>
  <c r="X27" i="2"/>
  <c r="X28" i="2"/>
  <c r="X29" i="2"/>
  <c r="X30" i="2"/>
  <c r="X31" i="2"/>
  <c r="L31" i="2"/>
  <c r="K31" i="2"/>
  <c r="B31" i="2" s="1"/>
  <c r="E31" i="2"/>
  <c r="L30" i="2"/>
  <c r="K30" i="2"/>
  <c r="B30" i="2" s="1"/>
  <c r="E30" i="2"/>
  <c r="L29" i="2"/>
  <c r="K29" i="2"/>
  <c r="B29" i="2" s="1"/>
  <c r="E29" i="2"/>
  <c r="L28" i="2"/>
  <c r="K28" i="2"/>
  <c r="B28" i="2" s="1"/>
  <c r="E28" i="2"/>
  <c r="L27" i="2"/>
  <c r="K27" i="2"/>
  <c r="B27" i="2" s="1"/>
  <c r="E24" i="2" l="1"/>
  <c r="X24" i="2" l="1"/>
  <c r="L24" i="2"/>
  <c r="K24" i="2"/>
  <c r="B24" i="2" s="1"/>
  <c r="AC24" i="2"/>
  <c r="B7" i="6"/>
  <c r="B8" i="6"/>
  <c r="B9" i="6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C24" i="1"/>
  <c r="C25" i="1"/>
  <c r="C26" i="1"/>
  <c r="D4" i="2" l="1"/>
  <c r="E4" i="2" s="1"/>
  <c r="D5" i="2"/>
  <c r="I5" i="2"/>
  <c r="D6" i="2"/>
  <c r="I6" i="2"/>
  <c r="E6" i="2" l="1"/>
  <c r="E5" i="2"/>
  <c r="B25" i="2" l="1"/>
  <c r="AC25" i="2"/>
  <c r="B26" i="2"/>
  <c r="AC26" i="2"/>
</calcChain>
</file>

<file path=xl/sharedStrings.xml><?xml version="1.0" encoding="utf-8"?>
<sst xmlns="http://schemas.openxmlformats.org/spreadsheetml/2006/main" count="1059" uniqueCount="288">
  <si>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</si>
  <si>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</si>
  <si>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</si>
  <si>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</si>
  <si>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</si>
  <si>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</si>
  <si>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</si>
  <si>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</si>
  <si>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</si>
  <si>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</si>
  <si>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</si>
  <si>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</si>
  <si>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</si>
  <si>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</si>
  <si>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</si>
  <si>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</si>
  <si>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</si>
  <si>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</si>
  <si>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</si>
  <si>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</si>
  <si>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</si>
  <si>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</si>
  <si>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</si>
  <si>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</si>
  <si>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</si>
  <si>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</si>
  <si>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</si>
  <si>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</si>
  <si>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</si>
  <si>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</si>
  <si>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</si>
  <si>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</si>
  <si>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</si>
  <si>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</si>
  <si>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</si>
  <si>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</si>
  <si>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</si>
  <si>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</si>
  <si>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</si>
  <si>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</si>
  <si>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</si>
  <si>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</si>
  <si>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</si>
  <si>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</si>
  <si>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</si>
  <si>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</si>
  <si>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</si>
  <si>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</si>
  <si>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</si>
  <si>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</si>
  <si>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</si>
  <si>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</si>
  <si>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</si>
  <si>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</si>
  <si>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</si>
  <si>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</si>
  <si>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</si>
  <si>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</si>
  <si>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</si>
  <si>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</si>
  <si>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</si>
  <si>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</si>
  <si>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</si>
  <si>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</si>
  <si>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</si>
  <si>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</si>
  <si>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</si>
  <si>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</si>
  <si>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</si>
  <si>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</si>
  <si>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</si>
  <si>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</si>
  <si>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</si>
  <si>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</si>
  <si>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</si>
  <si>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</si>
  <si>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</si>
  <si>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</si>
  <si>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</si>
  <si>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</si>
  <si>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</si>
  <si>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</si>
  <si>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</si>
  <si>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</si>
  <si>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</si>
  <si>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</si>
  <si>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</si>
  <si>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</si>
  <si>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</si>
  <si>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</si>
  <si>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</si>
  <si>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</si>
  <si>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</si>
  <si>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</si>
  <si>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</si>
  <si>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</si>
  <si>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</si>
  <si>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</si>
  <si>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</si>
  <si>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</si>
  <si>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</si>
  <si>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</si>
  <si>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</si>
  <si>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</si>
  <si>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</si>
  <si>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</si>
  <si>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</si>
  <si>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</si>
  <si>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</si>
  <si>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</si>
  <si>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</si>
  <si>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</si>
  <si>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</si>
  <si>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</si>
  <si>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</si>
  <si>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</si>
  <si>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</si>
  <si>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</si>
  <si>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</si>
  <si>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</si>
  <si>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</si>
  <si>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</si>
  <si>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</si>
  <si>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</si>
  <si>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</si>
  <si>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</si>
  <si>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</si>
  <si>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</si>
  <si>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</si>
  <si>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</si>
  <si>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</si>
  <si>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</si>
  <si>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</si>
  <si>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</si>
  <si>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</si>
  <si>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</si>
  <si>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</si>
  <si>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</si>
  <si>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</si>
  <si>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</si>
  <si>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=IF(K27="","Hide","Show")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</si>
  <si>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</si>
  <si>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</si>
  <si>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</si>
  <si>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</si>
  <si>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</si>
  <si>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</si>
  <si>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</si>
  <si>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</si>
  <si>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</si>
  <si>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</si>
  <si>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</si>
  <si>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</si>
  <si>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</si>
  <si>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</si>
  <si>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</si>
  <si>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</si>
  <si>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</si>
  <si>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</si>
  <si>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</si>
  <si>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</si>
  <si>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</si>
  <si>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</si>
  <si>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</si>
  <si>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</si>
  <si>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</si>
  <si>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</si>
  <si>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</si>
  <si>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</si>
  <si>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</si>
  <si>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</si>
  <si>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</si>
  <si>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</si>
  <si>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</si>
  <si>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</si>
  <si>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</si>
  <si>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</si>
  <si>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</si>
  <si>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</si>
  <si>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</si>
  <si>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</si>
  <si>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</si>
  <si>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</si>
  <si>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</si>
  <si>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</si>
  <si>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</si>
  <si>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</si>
  <si>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</si>
  <si>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</si>
  <si>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</si>
  <si>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</si>
  <si>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</si>
  <si>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</si>
  <si>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</si>
  <si>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</si>
  <si>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</si>
  <si>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</si>
  <si>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</si>
  <si>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</si>
  <si>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</si>
  <si>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</si>
  <si>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</si>
  <si>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</si>
  <si>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</si>
  <si>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</si>
  <si>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</si>
  <si>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</si>
  <si>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</si>
  <si>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</si>
  <si>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</si>
  <si>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</si>
  <si>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</si>
  <si>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</si>
  <si>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</si>
  <si>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</si>
  <si>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</si>
  <si>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</si>
  <si>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</si>
  <si>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</si>
  <si>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</si>
  <si>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</si>
  <si>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</si>
  <si>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</si>
  <si>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</si>
  <si>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</si>
  <si>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</si>
  <si>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</si>
  <si>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</si>
  <si>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</si>
  <si>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</si>
  <si>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=IFERROR(NF($E27,"ADDRESS2"),"-")</t>
  </si>
  <si>
    <t>="01/02/2023"</t>
  </si>
  <si>
    <t>="28/02/2023"</t>
  </si>
  <si>
    <t>="""UICACS"","""",""SQL="",""2=DOCNUM"",""33030969"",""14=CUSTREF"",""2023100279"",""14=U_CUSTREF"",""2023100279"",""15=DOCDATE"",""22/02/2023"",""15=TAXDATE"",""22/02/2023"",""14=CARDCODE"",""CS0167-SGD"",""14=CARDNAME"",""ST LUKE'S HOSPITAL"",""14=ITEMCODE"",""MS9EA-01290GLP"",""14=ITEMNAME"","""&amp;"MS WIN SVR DC CORE 2022 SNGL 16 LIC CORE LIC"",""10=QUANTITY"",""12.000000"",""14=U_PONO"",""941748"",""15=U_PODATE"",""17/02/2023"",""10=U_TLINTCOS"",""0.000000"",""2=SLPCODE"",""132"",""14=SLPNAME"",""E0001-CS"",""14=MEMO"",""WENDY KUM CHIOU SZE"",""14=CONTACTNAME"",""KELVIN PHAY"",""10"&amp;"=LINETOTAL"",""66682.200000"",""14=U_ENR"","""",""14=U_MSENR"",""S7138270"",""14=U_MSPCN"",""B816AA67"",""14=ADDRESS2"",""ST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julie"&amp;"ttelim@stluke.org.sg"""</t>
  </si>
  <si>
    <t>=IFERROR(NF($E27,"CONTACTNAME"),"-")</t>
  </si>
  <si>
    <t>=IFERROR(NF($E27,"U_PODATE"),"-")</t>
  </si>
  <si>
    <t>=IFERROR(NF($E27,"U_PONO"),"-")</t>
  </si>
  <si>
    <t>=SUBTOTAL(9,AC24:AC28)</t>
  </si>
  <si>
    <t>=SUBTOTAL(9,AD24:AD28)</t>
  </si>
  <si>
    <t/>
  </si>
  <si>
    <t>S7138270</t>
  </si>
  <si>
    <t>WENDY KUM CHIOU SZE</t>
  </si>
  <si>
    <t>-</t>
  </si>
  <si>
    <t>B816AA67</t>
  </si>
  <si>
    <t>CS0167-SGD</t>
  </si>
  <si>
    <t>ST LUKE'S HOSPITAL</t>
  </si>
  <si>
    <t>2023100279</t>
  </si>
  <si>
    <t>941748</t>
  </si>
  <si>
    <t>MS9EA-01290GLP</t>
  </si>
  <si>
    <t>MS WIN SVR DC CORE 2022 SNGL 16 LIC CORE LIC</t>
  </si>
  <si>
    <t>ST LUKE'S HOSPITAL LTD (JULIETTE)_x000D_2 BUKIT BATOK STREET 11 LEVEL 3, IT DEPT  SINGAPORE 659674_x000D_MS JULIETTE LIM_x000D_TEL: 6895 3430_x000D_FAX: 6561 8205_x000D_EMAIL: juliettelim@stluke.org.sg</t>
  </si>
  <si>
    <t>"UICACS","","SQL=","2=DOCNUM","33030825","14=CUSTREF","8711152300","14=U_CUSTREF","8711152300","15=DOCDATE","06/02/2023","15=TAXDATE","06/02/2023","14=CARDCODE","CN0384-SGD","14=CARDNAME","NG TENG FONG GENERAL HOSPITAL","14=ITEMCODE","MS7NQ-00300GLP","14=ITEMNAME","MS SQLSVRSTDCORE SNGL LICSAPK MVL 2LIC CORELIC","10=QUANTITY","2.000000","14=U_PONO","941196","15=U_PODATE","18/01/2022","10=U_TLINTCOS","0.000000","2=SLPCODE","132","14=SLPNAME","E0001-CS","14=MEMO","WENDY KUM CHIOU SZE","14=CONTACTNAME","E-INVOICE (AP DIRECT)","10=LINETOTAL","12123.720000","14=U_ENR","","14=U_MSENR","S7138270","14=U_MSPCN","BB5B28CB","14=ADDRESS2","ANDREW GOH_x000D_NG TENG FONG GENERAL HOSPITAL NO. 1 JURONG EAST STREET 21,  SINGAPORE 609606_x000D_ANDREW GOH_x000D_TEL: 67166846_x000D_FAX: _x000D_EMAIL: andrew_goh@nuhs.edu.sg"</t>
  </si>
  <si>
    <t>BB5B28CB</t>
  </si>
  <si>
    <t>CN0384-SGD</t>
  </si>
  <si>
    <t>NG TENG FONG GENERAL HOSPITAL</t>
  </si>
  <si>
    <t>8711152300</t>
  </si>
  <si>
    <t>941196</t>
  </si>
  <si>
    <t>MS7NQ-00300GLP</t>
  </si>
  <si>
    <t>MS SQLSVRSTDCORE SNGL LICSAPK MVL 2LIC CORELIC</t>
  </si>
  <si>
    <t>ANDREW GOH_x000D_NG TENG FONG GENERAL HOSPITAL NO. 1 JURONG EAST STREET 21,  SINGAPORE 609606_x000D_ANDREW GOH_x000D_TEL: 67166846_x000D_FAX: _x000D_EMAIL: andrew_goh@nuhs.edu.sg</t>
  </si>
  <si>
    <t>LIC WITH SA</t>
  </si>
  <si>
    <t>01.03.2023</t>
  </si>
  <si>
    <t>30.11.2025</t>
  </si>
  <si>
    <t>NA</t>
  </si>
  <si>
    <t>MS021-10695GLP</t>
  </si>
  <si>
    <t>MS OFFICE STD 2021 SNGL LTSC</t>
  </si>
  <si>
    <t>8711153097</t>
  </si>
  <si>
    <t>941571</t>
  </si>
  <si>
    <t>DITRICK LIM/ALVIS NG_x000D_NG  TENG FONG GENERAL HOSPITAL NO. 1 JURONG  EAST STREET 21 ITD SINGAPORE 609606_x000D_DITRICK LIM(86686237)/MYLENE(85714089)_x000D_TEL: 8668 6237_x000D_FAX: Ditrick_Lim@nuhs.edu.sg_x000D_EMAIL: ALVIS_NG@NUHS.EDU.SG</t>
  </si>
  <si>
    <t>AB57EDFE</t>
  </si>
  <si>
    <t>CN0245-SGD</t>
  </si>
  <si>
    <t>NATIONAL UNIVERSITY HEALTH SYSTEM PTE. LTD.</t>
  </si>
  <si>
    <t>7452005172</t>
  </si>
  <si>
    <t>941664/5</t>
  </si>
  <si>
    <t>ANGIE WONG</t>
  </si>
  <si>
    <t>CASSANDRA WJ LEE_x000D_NATIONAL UNIVERSITY HEALTH SYSTEM PTE. LTD. 1E KENT RIDGE ROAD  SINGAPORE 119228_x000D_CASSANDRA WJ LEE_x000D_TEL: 60220426_x000D_FAX: _x000D_EMAIL: CASSANDRA_WJ_LEE@NUHS.EDU.SG</t>
  </si>
  <si>
    <t>BB15E3B4</t>
  </si>
  <si>
    <t>CN0097-SGD</t>
  </si>
  <si>
    <t>NATIONAL UNIVERSITY HOSPITAL(SINGAPORE) PTE. LTD.</t>
  </si>
  <si>
    <t>4520760393</t>
  </si>
  <si>
    <t>941662</t>
  </si>
  <si>
    <t>MSD86-05988GLP</t>
  </si>
  <si>
    <t>MS VISIO STD 2021 SNGL LTSC</t>
  </si>
  <si>
    <t>BME (SHARON KOH)_x000D_NATIONAL UNIVERSITY HOSPITAL 5A LOWER KENT RIDGE ROAD ULTITLY BLOCK SINGAPORE 119084_x000D_SHARON KOH_x000D_TEL: 6772 3549_x000D_FAX: _x000D_EMAIL:</t>
  </si>
  <si>
    <t>8711153173</t>
  </si>
  <si>
    <t>941746A</t>
  </si>
  <si>
    <t>LEE YOONG CHEE_x000D_NG TENG FONG GENERAL HOSPITAL NO. 1 JURONG  EAST STREET 21  SINGAPORE 609606_x000D_LEE YOONG CHEE_x000D_TEL: 91805979_x000D_FAX: _x000D_EMAIL: LEE.YOONG.CHEE1@IHIS.COM.SG</t>
  </si>
  <si>
    <t>LIC CAN ONLY LOAD ON 3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</si>
</sst>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7" fontId="0" fillId="0" borderId="0" xfId="0" applyNumberFormat="1" applyFill="1" applyAlignment="1">
      <alignment vertical="top"/>
    </xf>
    <xf numFmtId="1" fontId="0" fillId="0" borderId="0" xfId="0" applyNumberFormat="1" applyFill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0" fillId="0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0" fillId="0" borderId="0" xfId="0" applyFill="1" applyAlignment="1">
      <alignment vertical="top" wrapText="1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38" fontId="0" fillId="0" borderId="0" xfId="2" applyNumberFormat="1" applyFont="1" applyAlignment="1">
      <alignment vertical="top"/>
    </xf>
    <xf numFmtId="38" fontId="5" fillId="0" borderId="0" xfId="2" applyNumberFormat="1" applyFont="1" applyAlignment="1">
      <alignment vertical="top"/>
    </xf>
    <xf numFmtId="166" fontId="0" fillId="0" borderId="0" xfId="0" applyNumberFormat="1" applyFont="1" applyAlignment="1">
      <alignment horizontal="center" vertical="top"/>
    </xf>
    <xf numFmtId="14" fontId="0" fillId="0" borderId="0" xfId="0" applyNumberFormat="1" applyFont="1" applyAlignment="1">
      <alignment horizontal="center" vertical="top"/>
    </xf>
    <xf numFmtId="1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2" fontId="0" fillId="0" borderId="0" xfId="0" applyNumberFormat="1" applyAlignment="1">
      <alignment horizontal="center" vertical="center"/>
    </xf>
    <xf numFmtId="1" fontId="0" fillId="6" borderId="0" xfId="0" applyNumberFormat="1" applyFill="1" applyAlignment="1">
      <alignment horizontal="center" vertical="top"/>
    </xf>
    <xf numFmtId="1" fontId="0" fillId="0" borderId="0" xfId="0" applyNumberFormat="1" applyFill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0" fillId="6" borderId="0" xfId="0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1" applyFont="1" applyAlignment="1">
      <alignment horizontal="left" vertical="top"/>
    </xf>
    <xf numFmtId="167" fontId="0" fillId="0" borderId="0" xfId="0" applyNumberFormat="1" applyAlignment="1">
      <alignment horizontal="left" vertical="center"/>
    </xf>
    <xf numFmtId="2" fontId="13" fillId="0" borderId="0" xfId="2" applyNumberFormat="1" applyFont="1" applyAlignment="1">
      <alignment vertical="top"/>
    </xf>
    <xf numFmtId="2" fontId="0" fillId="0" borderId="0" xfId="0" applyNumberFormat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144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"01/02/2023"</f>
        <v>01/02/2023</v>
      </c>
    </row>
    <row r="4" spans="1:5">
      <c r="A4" s="1" t="s">
        <v>0</v>
      </c>
      <c r="B4" s="4" t="s">
        <v>6</v>
      </c>
      <c r="C4" s="5" t="str">
        <f>"28/02/2023"</f>
        <v>28/02/2023</v>
      </c>
    </row>
    <row r="5" spans="1:5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01/Feb/2023..28/Feb/2023</v>
      </c>
    </row>
    <row r="9" spans="1:5">
      <c r="A9" s="1" t="s">
        <v>9</v>
      </c>
      <c r="C9" s="3" t="str">
        <f>TEXT($C$3,"yyyyMMdd") &amp; ".." &amp; TEXT($C$4,"yyyyMMdd")</f>
        <v>20230201..20230228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9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4"/>
  <sheetViews>
    <sheetView tabSelected="1" topLeftCell="K19" zoomScale="85" zoomScaleNormal="85" workbookViewId="0">
      <selection activeCell="P23" sqref="P23"/>
    </sheetView>
  </sheetViews>
  <sheetFormatPr defaultColWidth="9.140625" defaultRowHeight="15"/>
  <cols>
    <col min="1" max="2" width="17.5703125" style="1" hidden="1" customWidth="1"/>
    <col min="3" max="3" width="15.570312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570312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7" bestFit="1" customWidth="1"/>
    <col min="13" max="14" width="10.85546875" style="27" customWidth="1"/>
    <col min="15" max="15" width="17.28515625" style="18" bestFit="1" customWidth="1"/>
    <col min="16" max="16" width="9.7109375" style="18" bestFit="1" customWidth="1"/>
    <col min="17" max="17" width="4.85546875" style="18" customWidth="1"/>
    <col min="18" max="18" width="11.85546875" style="4" bestFit="1" customWidth="1"/>
    <col min="19" max="19" width="28.5703125" style="4" bestFit="1" customWidth="1"/>
    <col min="20" max="20" width="15.140625" style="27" bestFit="1" customWidth="1"/>
    <col min="21" max="21" width="18.140625" style="27" customWidth="1"/>
    <col min="22" max="22" width="10.85546875" style="51" bestFit="1" customWidth="1"/>
    <col min="23" max="23" width="10.85546875" style="8" bestFit="1" customWidth="1"/>
    <col min="24" max="24" width="20.570312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86" bestFit="1" customWidth="1"/>
    <col min="29" max="29" width="13.5703125" style="20" customWidth="1"/>
    <col min="30" max="30" width="10.5703125" style="20" bestFit="1" customWidth="1"/>
    <col min="31" max="31" width="10.85546875" style="27" bestFit="1" customWidth="1"/>
    <col min="32" max="32" width="16" style="4" customWidth="1"/>
    <col min="33" max="33" width="13.42578125" style="4" customWidth="1"/>
    <col min="34" max="34" width="28.140625" style="3" customWidth="1"/>
    <col min="35" max="35" width="0.7109375" style="41" customWidth="1"/>
    <col min="36" max="36" width="14.85546875" style="41" customWidth="1"/>
    <col min="37" max="37" width="18.42578125" style="4" customWidth="1"/>
    <col min="38" max="38" width="43.42578125" style="4" customWidth="1"/>
    <col min="39" max="39" width="15.85546875" style="4" customWidth="1"/>
    <col min="40" max="40" width="15.140625" style="4" customWidth="1"/>
    <col min="41" max="41" width="15.5703125" style="4" customWidth="1"/>
    <col min="42" max="42" width="29.28515625" style="4" customWidth="1"/>
    <col min="43" max="16384" width="9.140625" style="4"/>
  </cols>
  <sheetData>
    <row r="1" spans="1:36" s="1" customFormat="1" hidden="1">
      <c r="A1" s="1" t="s">
        <v>146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6" t="s">
        <v>18</v>
      </c>
      <c r="M1" s="26"/>
      <c r="N1" s="26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26" t="s">
        <v>18</v>
      </c>
      <c r="U1" s="26"/>
      <c r="V1" s="50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26" t="s">
        <v>18</v>
      </c>
      <c r="AE1" s="26" t="s">
        <v>18</v>
      </c>
      <c r="AG1" s="1" t="s">
        <v>18</v>
      </c>
      <c r="AH1" s="2"/>
      <c r="AI1" s="40"/>
      <c r="AJ1" s="40"/>
    </row>
    <row r="2" spans="1:36" hidden="1">
      <c r="A2" s="1" t="s">
        <v>7</v>
      </c>
      <c r="D2" s="4" t="s">
        <v>19</v>
      </c>
      <c r="E2" s="4" t="str">
        <f>Option!$C$2</f>
        <v>UICACS</v>
      </c>
    </row>
    <row r="3" spans="1:3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6" hidden="1">
      <c r="A7" s="1" t="s">
        <v>7</v>
      </c>
    </row>
    <row r="8" spans="1:36" hidden="1">
      <c r="A8" s="1" t="s">
        <v>7</v>
      </c>
      <c r="K8" s="9"/>
    </row>
    <row r="9" spans="1:36" hidden="1">
      <c r="A9" s="1" t="s">
        <v>7</v>
      </c>
      <c r="K9" s="9"/>
    </row>
    <row r="10" spans="1:36" hidden="1">
      <c r="A10" s="1" t="s">
        <v>7</v>
      </c>
    </row>
    <row r="11" spans="1:36" hidden="1">
      <c r="A11" s="1" t="s">
        <v>7</v>
      </c>
      <c r="C11" s="4" t="s">
        <v>27</v>
      </c>
      <c r="E11" s="4" t="str">
        <f>Option!$C$9</f>
        <v>20230201..20230228</v>
      </c>
      <c r="K11" s="9"/>
    </row>
    <row r="12" spans="1:36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6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6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6" hidden="1">
      <c r="A15" s="1" t="s">
        <v>7</v>
      </c>
      <c r="C15" s="4" t="s">
        <v>43</v>
      </c>
      <c r="E15" s="4" t="str">
        <f>Option!$C$12</f>
        <v>'MS'</v>
      </c>
      <c r="AG15" s="16"/>
    </row>
    <row r="16" spans="1:36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4" hidden="1">
      <c r="A17" s="1" t="s">
        <v>7</v>
      </c>
    </row>
    <row r="18" spans="1:44" s="28" customFormat="1" hidden="1">
      <c r="A18" s="28" t="s">
        <v>7</v>
      </c>
      <c r="I18" s="29"/>
      <c r="L18" s="30"/>
      <c r="M18" s="30"/>
      <c r="N18" s="30"/>
      <c r="O18" s="31"/>
      <c r="P18" s="31"/>
      <c r="Q18" s="31"/>
      <c r="T18" s="30"/>
      <c r="U18" s="30"/>
      <c r="V18" s="52"/>
      <c r="W18" s="29"/>
      <c r="X18" s="29"/>
      <c r="AB18" s="89"/>
      <c r="AC18" s="32"/>
      <c r="AD18" s="32"/>
      <c r="AE18" s="30"/>
      <c r="AH18" s="92"/>
      <c r="AI18" s="42"/>
      <c r="AJ18" s="42"/>
    </row>
    <row r="19" spans="1:44">
      <c r="K19" s="21"/>
      <c r="L19" s="25"/>
      <c r="M19" s="25"/>
      <c r="N19" s="25"/>
      <c r="O19" s="22"/>
      <c r="P19" s="22"/>
      <c r="Q19" s="22"/>
      <c r="R19" s="21"/>
      <c r="S19" s="21"/>
      <c r="T19" s="25"/>
      <c r="U19" s="25"/>
      <c r="V19" s="53"/>
      <c r="W19" s="55"/>
      <c r="X19" s="55"/>
      <c r="Y19" s="21"/>
      <c r="Z19" s="21"/>
      <c r="AA19" s="21"/>
      <c r="AB19" s="90"/>
      <c r="AC19" s="23"/>
      <c r="AD19" s="23"/>
      <c r="AE19" s="25"/>
      <c r="AF19" s="21"/>
      <c r="AG19" s="21"/>
      <c r="AH19" s="93"/>
    </row>
    <row r="20" spans="1:44" ht="15.75"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54"/>
      <c r="W20" s="56"/>
      <c r="X20" s="56"/>
      <c r="Y20" s="24"/>
      <c r="Z20" s="24"/>
      <c r="AA20" s="24"/>
      <c r="AB20" s="24"/>
      <c r="AC20" s="24"/>
      <c r="AD20" s="24"/>
      <c r="AE20" s="24"/>
      <c r="AF20" s="24"/>
      <c r="AG20" s="24"/>
      <c r="AH20" s="94"/>
    </row>
    <row r="21" spans="1:44" s="46" customFormat="1" ht="18.75">
      <c r="A21" s="45"/>
      <c r="B21" s="45"/>
      <c r="I21" s="47"/>
      <c r="K21" s="85" t="s">
        <v>76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48"/>
      <c r="AJ21" s="48"/>
    </row>
    <row r="22" spans="1:44" ht="15.75"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54"/>
      <c r="W22" s="56"/>
      <c r="X22" s="56"/>
      <c r="Y22" s="24"/>
      <c r="Z22" s="24"/>
      <c r="AA22" s="24"/>
      <c r="AB22" s="24"/>
      <c r="AC22" s="24"/>
      <c r="AD22" s="24"/>
      <c r="AE22" s="24"/>
      <c r="AF22" s="24"/>
      <c r="AG22" s="24"/>
      <c r="AH22" s="94"/>
    </row>
    <row r="23" spans="1:44" s="63" customFormat="1" ht="126">
      <c r="A23" s="64"/>
      <c r="B23" s="64"/>
      <c r="E23" s="65" t="s">
        <v>29</v>
      </c>
      <c r="I23" s="66"/>
      <c r="K23" s="62" t="s">
        <v>78</v>
      </c>
      <c r="L23" s="62" t="s">
        <v>79</v>
      </c>
      <c r="M23" s="62" t="s">
        <v>14</v>
      </c>
      <c r="N23" s="62" t="s">
        <v>16</v>
      </c>
      <c r="O23" s="67" t="s">
        <v>30</v>
      </c>
      <c r="P23" s="62" t="s">
        <v>98</v>
      </c>
      <c r="Q23" s="68" t="s">
        <v>80</v>
      </c>
      <c r="R23" s="62" t="s">
        <v>31</v>
      </c>
      <c r="S23" s="68" t="s">
        <v>38</v>
      </c>
      <c r="T23" s="62" t="s">
        <v>34</v>
      </c>
      <c r="U23" s="69" t="s">
        <v>15</v>
      </c>
      <c r="V23" s="69" t="s">
        <v>17</v>
      </c>
      <c r="W23" s="61" t="s">
        <v>81</v>
      </c>
      <c r="X23" s="61" t="s">
        <v>82</v>
      </c>
      <c r="Y23" s="70" t="s">
        <v>36</v>
      </c>
      <c r="Z23" s="70" t="s">
        <v>12</v>
      </c>
      <c r="AA23" s="68" t="s">
        <v>32</v>
      </c>
      <c r="AB23" s="62" t="s">
        <v>13</v>
      </c>
      <c r="AC23" s="71" t="s">
        <v>57</v>
      </c>
      <c r="AD23" s="71" t="s">
        <v>58</v>
      </c>
      <c r="AE23" s="60" t="s">
        <v>83</v>
      </c>
      <c r="AF23" s="60" t="s">
        <v>84</v>
      </c>
      <c r="AG23" s="60" t="s">
        <v>85</v>
      </c>
      <c r="AH23" s="59" t="s">
        <v>86</v>
      </c>
      <c r="AI23" s="61" t="s">
        <v>87</v>
      </c>
      <c r="AJ23" s="61" t="s">
        <v>88</v>
      </c>
      <c r="AK23" s="61" t="s">
        <v>89</v>
      </c>
      <c r="AL23" s="61" t="s">
        <v>90</v>
      </c>
      <c r="AM23" s="61" t="s">
        <v>91</v>
      </c>
      <c r="AN23" s="61" t="s">
        <v>92</v>
      </c>
      <c r="AO23" s="62" t="s">
        <v>93</v>
      </c>
      <c r="AP23" s="62" t="s">
        <v>94</v>
      </c>
    </row>
    <row r="24" spans="1:44">
      <c r="A24" s="1" t="s">
        <v>137</v>
      </c>
      <c r="B24" s="1" t="str">
        <f>IF(K24="","Hide","Show")</f>
        <v>Show</v>
      </c>
      <c r="C24" s="4" t="s">
        <v>48</v>
      </c>
      <c r="E24" s="13" t="str">
        <f>"""UICACS"","""",""SQL="",""2=DOCNUM"",""33030969"",""14=CUSTREF"",""2023100279"",""14=U_CUSTREF"",""2023100279"",""15=DOCDATE"",""22/02/2023"",""15=TAXDATE"",""22/02/2023"",""14=CARDCODE"",""CS0167-SGD"",""14=CARDNAME"",""ST LUKE'S HOSPITAL"",""14=ITEMCODE"",""MS9EA-01290GLP"",""14=ITEMNAME"","""&amp;"MS WIN SVR DC CORE 2022 SNGL 16 LIC CORE LIC"",""10=QUANTITY"",""12.000000"",""14=U_PONO"",""941748"",""15=U_PODATE"",""17/02/2023"",""10=U_TLINTCOS"",""0.000000"",""2=SLPCODE"",""132"",""14=SLPNAME"",""E0001-CS"",""14=MEMO"",""WENDY KUM CHIOU SZE"",""14=CONTACTNAME"",""KELVIN PHAY"",""10"&amp;"=LINETOTAL"",""66682.200000"",""14=U_ENR"","""",""14=U_MSENR"",""S7138270"",""14=U_MSPCN"",""B816AA67"",""14=ADDRESS2"",""ST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julie"&amp;"ttelim@stluke.org.sg"""</f>
        <v>"UICACS","","SQL=","2=DOCNUM","33030969","14=CUSTREF","2023100279","14=U_CUSTREF","2023100279","15=DOCDATE","22/02/2023","15=TAXDATE","22/02/2023","14=CARDCODE","CS0167-SGD","14=CARDNAME","ST LUKE'S HOSPITAL","14=ITEMCODE","MS9EA-01290GLP","14=ITEMNAME","MS WIN SVR DC CORE 2022 SNGL 16 LIC CORE LIC","10=QUANTITY","12.000000","14=U_PONO","941748","15=U_PODATE","17/02/2023","10=U_TLINTCOS","0.000000","2=SLPCODE","132","14=SLPNAME","E0001-CS","14=MEMO","WENDY KUM CHIOU SZE","14=CONTACTNAME","KELVIN PHAY","10=LINETOTAL","66682.200000","14=U_ENR","","14=U_MSENR","S7138270","14=U_MSPCN","B816AA67","14=ADDRESS2","ST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73">
        <f>MONTH(N24)</f>
        <v>2</v>
      </c>
      <c r="L24" s="73">
        <f>YEAR(N24)</f>
        <v>2023</v>
      </c>
      <c r="M24" s="72">
        <v>33030969</v>
      </c>
      <c r="N24" s="78">
        <v>44979</v>
      </c>
      <c r="O24" s="73" t="s">
        <v>240</v>
      </c>
      <c r="P24" s="73" t="s">
        <v>243</v>
      </c>
      <c r="Q24" s="73"/>
      <c r="R24" s="73" t="s">
        <v>244</v>
      </c>
      <c r="S24" s="72" t="s">
        <v>245</v>
      </c>
      <c r="T24" s="73" t="s">
        <v>246</v>
      </c>
      <c r="U24" s="79" t="s">
        <v>247</v>
      </c>
      <c r="V24" s="79">
        <v>44974</v>
      </c>
      <c r="W24" s="79">
        <v>44979</v>
      </c>
      <c r="X24" s="80">
        <f>SUM(N24-V24)</f>
        <v>5</v>
      </c>
      <c r="Y24" s="58" t="s">
        <v>248</v>
      </c>
      <c r="Z24" s="58" t="s">
        <v>249</v>
      </c>
      <c r="AA24" s="58" t="s">
        <v>241</v>
      </c>
      <c r="AB24" s="80">
        <v>12</v>
      </c>
      <c r="AC24" s="76">
        <f>IFERROR(AD24/AB24,0)</f>
        <v>5556.8499999999995</v>
      </c>
      <c r="AD24" s="43">
        <v>66682.2</v>
      </c>
      <c r="AE24" s="97">
        <v>1</v>
      </c>
      <c r="AF24" s="75">
        <v>66682.2</v>
      </c>
      <c r="AG24" s="78" t="s">
        <v>96</v>
      </c>
      <c r="AH24" s="82" t="s">
        <v>250</v>
      </c>
      <c r="AI24" s="74" t="s">
        <v>95</v>
      </c>
      <c r="AJ24" s="74" t="s">
        <v>97</v>
      </c>
      <c r="AK24" s="81" t="s">
        <v>248</v>
      </c>
      <c r="AL24" s="81" t="s">
        <v>249</v>
      </c>
      <c r="AM24" s="87" t="s">
        <v>263</v>
      </c>
      <c r="AN24" s="87" t="s">
        <v>263</v>
      </c>
      <c r="AO24" s="87" t="s">
        <v>263</v>
      </c>
      <c r="AP24" s="73" t="s">
        <v>242</v>
      </c>
    </row>
    <row r="25" spans="1:44" hidden="1">
      <c r="B25" s="1" t="str">
        <f>IF(K25="","Hide","Show")</f>
        <v>Hide</v>
      </c>
      <c r="C25" s="4" t="s">
        <v>49</v>
      </c>
      <c r="E25" s="13" t="s">
        <v>239</v>
      </c>
      <c r="K25" s="4" t="s">
        <v>239</v>
      </c>
      <c r="L25" s="44" t="s">
        <v>239</v>
      </c>
      <c r="M25" s="44"/>
      <c r="N25" s="44"/>
      <c r="O25" s="4" t="s">
        <v>239</v>
      </c>
      <c r="P25" s="4"/>
      <c r="Q25" s="4"/>
      <c r="R25" s="4" t="s">
        <v>239</v>
      </c>
      <c r="S25" s="4" t="s">
        <v>239</v>
      </c>
      <c r="T25" s="27" t="s">
        <v>239</v>
      </c>
      <c r="V25" s="51" t="s">
        <v>239</v>
      </c>
      <c r="W25" s="57"/>
      <c r="X25" s="80" t="e">
        <f t="shared" ref="X25:X31" si="0">SUM(N25-V25)</f>
        <v>#VALUE!</v>
      </c>
      <c r="Y25" s="4" t="s">
        <v>239</v>
      </c>
      <c r="Z25" s="4" t="s">
        <v>239</v>
      </c>
      <c r="AA25" s="4" t="s">
        <v>239</v>
      </c>
      <c r="AB25" s="86" t="s">
        <v>239</v>
      </c>
      <c r="AC25" s="77">
        <f>IFERROR(AD25/AB25,0)</f>
        <v>0</v>
      </c>
      <c r="AD25" s="43" t="s">
        <v>239</v>
      </c>
      <c r="AE25" s="27" t="s">
        <v>239</v>
      </c>
      <c r="AF25" s="18" t="s">
        <v>239</v>
      </c>
      <c r="AG25" s="5" t="s">
        <v>239</v>
      </c>
      <c r="AH25" s="3" t="s">
        <v>239</v>
      </c>
      <c r="AI25" s="43"/>
      <c r="AJ25" s="43"/>
    </row>
    <row r="26" spans="1:44" hidden="1">
      <c r="B26" s="1" t="str">
        <f>IF(K26="","Hide","Show")</f>
        <v>Hide</v>
      </c>
      <c r="C26" s="4" t="s">
        <v>50</v>
      </c>
      <c r="E26" s="13" t="s">
        <v>239</v>
      </c>
      <c r="K26" s="4" t="s">
        <v>239</v>
      </c>
      <c r="L26" s="44" t="s">
        <v>239</v>
      </c>
      <c r="M26" s="44"/>
      <c r="N26" s="44"/>
      <c r="O26" s="4" t="s">
        <v>239</v>
      </c>
      <c r="P26" s="4"/>
      <c r="Q26" s="4"/>
      <c r="R26" s="4" t="s">
        <v>239</v>
      </c>
      <c r="S26" s="4" t="s">
        <v>239</v>
      </c>
      <c r="T26" s="27" t="s">
        <v>239</v>
      </c>
      <c r="V26" s="51" t="s">
        <v>239</v>
      </c>
      <c r="W26" s="57"/>
      <c r="X26" s="80" t="e">
        <f t="shared" si="0"/>
        <v>#VALUE!</v>
      </c>
      <c r="Y26" s="4" t="s">
        <v>239</v>
      </c>
      <c r="Z26" s="4" t="s">
        <v>239</v>
      </c>
      <c r="AA26" s="4" t="s">
        <v>239</v>
      </c>
      <c r="AB26" s="86" t="s">
        <v>239</v>
      </c>
      <c r="AC26" s="77">
        <f>IFERROR(AD26/AB26,0)</f>
        <v>0</v>
      </c>
      <c r="AD26" s="43" t="s">
        <v>239</v>
      </c>
      <c r="AE26" s="27" t="s">
        <v>239</v>
      </c>
      <c r="AF26" s="18" t="s">
        <v>239</v>
      </c>
      <c r="AG26" s="5" t="s">
        <v>239</v>
      </c>
      <c r="AH26" s="3" t="s">
        <v>239</v>
      </c>
      <c r="AI26" s="43"/>
      <c r="AJ26" s="43"/>
    </row>
    <row r="27" spans="1:44">
      <c r="B27" s="1" t="str">
        <f>IF(K27="","Hide","Show")</f>
        <v>Show</v>
      </c>
      <c r="C27" s="4" t="s">
        <v>48</v>
      </c>
      <c r="E27" s="13" t="s">
        <v>251</v>
      </c>
      <c r="K27" s="27">
        <f>MONTH(N27)</f>
        <v>2</v>
      </c>
      <c r="L27" s="27">
        <f>YEAR(N27)</f>
        <v>2023</v>
      </c>
      <c r="M27" s="27">
        <v>33030825</v>
      </c>
      <c r="N27" s="44">
        <v>44963</v>
      </c>
      <c r="O27" s="27" t="s">
        <v>240</v>
      </c>
      <c r="P27" s="4" t="s">
        <v>252</v>
      </c>
      <c r="Q27" s="4" t="s">
        <v>95</v>
      </c>
      <c r="R27" s="4" t="s">
        <v>253</v>
      </c>
      <c r="S27" s="4" t="s">
        <v>254</v>
      </c>
      <c r="T27" s="27" t="s">
        <v>255</v>
      </c>
      <c r="U27" s="27" t="s">
        <v>256</v>
      </c>
      <c r="V27" s="51">
        <v>44944</v>
      </c>
      <c r="W27" s="51">
        <v>44963</v>
      </c>
      <c r="X27" s="80">
        <f t="shared" si="0"/>
        <v>19</v>
      </c>
      <c r="Y27" s="86" t="s">
        <v>257</v>
      </c>
      <c r="Z27" s="4" t="s">
        <v>258</v>
      </c>
      <c r="AA27" s="4" t="s">
        <v>241</v>
      </c>
      <c r="AB27" s="91">
        <v>2</v>
      </c>
      <c r="AC27" s="96">
        <v>6061.86</v>
      </c>
      <c r="AD27" s="43">
        <v>12123.72</v>
      </c>
      <c r="AE27" s="74">
        <v>0</v>
      </c>
      <c r="AF27" s="43">
        <v>12123.72</v>
      </c>
      <c r="AG27" s="78" t="s">
        <v>96</v>
      </c>
      <c r="AH27" s="95" t="s">
        <v>259</v>
      </c>
      <c r="AI27" s="4"/>
      <c r="AJ27" s="5" t="s">
        <v>97</v>
      </c>
      <c r="AK27" s="4" t="s">
        <v>257</v>
      </c>
      <c r="AL27" s="4" t="s">
        <v>258</v>
      </c>
      <c r="AM27" s="87" t="s">
        <v>260</v>
      </c>
      <c r="AN27" s="4" t="s">
        <v>261</v>
      </c>
      <c r="AO27" s="27" t="s">
        <v>262</v>
      </c>
      <c r="AP27" s="27" t="s">
        <v>287</v>
      </c>
      <c r="AQ27" s="27" t="s">
        <v>242</v>
      </c>
      <c r="AR27" s="27"/>
    </row>
    <row r="28" spans="1:44">
      <c r="A28" s="1" t="s">
        <v>137</v>
      </c>
      <c r="B28" s="1" t="str">
        <f>IF(K28="","Hide","Show")</f>
        <v>Show</v>
      </c>
      <c r="C28" s="4" t="s">
        <v>48</v>
      </c>
      <c r="E28" s="13" t="str">
        <f>"""UICACS"","""",""SQL="",""2=DOCNUM"",""33030877"",""14=CUSTREF"",""8711153097"",""14=U_CUSTREF"",""8711153097"",""15=DOCDATE"",""10/02/2023"",""15=TAXDATE"",""10/02/2023"",""14=CARDCODE"",""CN0384-SGD"",""14=CARDNAME"",""NG TENG FONG GENERAL HOSPITAL"",""14=ITEMCODE"",""MS7NQ-00300GLP"",""14="&amp;"ITEMNAME"",""MS SQLSVRSTDCORE SNGL LICSAPK MVL 2LIC CORELIC"",""10=QUANTITY"",""2.000000"",""14=U_PONO"",""941571"",""15=U_PODATE"",""09/02/2023"",""10=U_TLINTCOS"",""0.000000"",""2=SLPCODE"",""132"",""14=SLPNAME"",""E0001-CS"",""14=MEMO"",""WENDY KUM CHIOU SZE"",""14=CONTACTNAME"",""E-IN"&amp;"VOICE (AP DIRECT)"",""10=LINETOTAL"",""12123.720000"",""14=U_ENR"","""",""14=U_MSENR"",""S7138270"",""14=U_MSPCN"",""BB5B28CB"",""14=ADDRESS2"",""DITRICK LIM/ALVIS NG_x000D_NG  TENG FONG GENERAL HOSPITAL NO. 1 JURONG  EAST STREET 21 ITD SINGAPORE 609606_x000D_DITRICK LIM(86686237)/MYLEN"&amp;"E(85714089)_x000D_TEL: 8668 6237_x000D_FAX: Ditrick_Lim@nuhs.edu.sg_x000D_EMAIL: ALVIS_NG@NUHS.EDU.SG"""</f>
        <v>"UICACS","","SQL=","2=DOCNUM","33030877","14=CUSTREF","8711153097","14=U_CUSTREF","8711153097","15=DOCDATE","10/02/2023","15=TAXDATE","10/02/2023","14=CARDCODE","CN0384-SGD","14=CARDNAME","NG TENG FONG GENERAL HOSPITAL","14=ITEMCODE","MS7NQ-00300GLP","14=ITEMNAME","MS SQLSVRSTDCORE SNGL LICSAPK MVL 2LIC CORELIC","10=QUANTITY","2.000000","14=U_PONO","941571","15=U_PODATE","09/02/2023","10=U_TLINTCOS","0.000000","2=SLPCODE","132","14=SLPNAME","E0001-CS","14=MEMO","WENDY KUM CHIOU SZE","14=CONTACTNAME","E-INVOICE (AP DIRECT)","10=LINETOTAL","12123.720000","14=U_ENR","","14=U_MSENR","S7138270","14=U_MSPCN","BB5B28CB","14=ADDRESS2","DITRICK LIM/ALVIS NG_x000D_NG  TENG FONG GENERAL HOSPITAL NO. 1 JURONG  EAST STREET 21 ITD SINGAPORE 609606_x000D_DITRICK LIM(86686237)/MYLENE(85714089)_x000D_TEL: 8668 6237_x000D_FAX: Ditrick_Lim@nuhs.edu.sg_x000D_EMAIL: ALVIS_NG@NUHS.EDU.SG"</v>
      </c>
      <c r="K28" s="27">
        <f>MONTH(N28)</f>
        <v>2</v>
      </c>
      <c r="L28" s="27">
        <f>YEAR(N28)</f>
        <v>2023</v>
      </c>
      <c r="M28" s="27">
        <v>33030877</v>
      </c>
      <c r="N28" s="44">
        <v>44967</v>
      </c>
      <c r="O28" s="27" t="s">
        <v>240</v>
      </c>
      <c r="P28" s="4" t="s">
        <v>252</v>
      </c>
      <c r="Q28" s="4" t="s">
        <v>95</v>
      </c>
      <c r="R28" s="4" t="s">
        <v>253</v>
      </c>
      <c r="S28" s="4" t="s">
        <v>254</v>
      </c>
      <c r="T28" s="27" t="s">
        <v>266</v>
      </c>
      <c r="U28" s="27" t="s">
        <v>267</v>
      </c>
      <c r="V28" s="51">
        <v>44966</v>
      </c>
      <c r="W28" s="51">
        <v>44967</v>
      </c>
      <c r="X28" s="80">
        <f t="shared" si="0"/>
        <v>1</v>
      </c>
      <c r="Y28" s="86" t="s">
        <v>257</v>
      </c>
      <c r="Z28" s="4" t="s">
        <v>258</v>
      </c>
      <c r="AA28" s="4" t="s">
        <v>241</v>
      </c>
      <c r="AB28" s="91">
        <v>2</v>
      </c>
      <c r="AC28" s="96">
        <v>6061.86</v>
      </c>
      <c r="AD28" s="43">
        <v>12123.72</v>
      </c>
      <c r="AE28" s="74">
        <v>0</v>
      </c>
      <c r="AF28" s="43">
        <v>12123.72</v>
      </c>
      <c r="AG28" s="78" t="s">
        <v>96</v>
      </c>
      <c r="AH28" s="95" t="s">
        <v>268</v>
      </c>
      <c r="AI28" s="4"/>
      <c r="AJ28" s="5" t="s">
        <v>97</v>
      </c>
      <c r="AK28" s="4" t="s">
        <v>257</v>
      </c>
      <c r="AL28" s="4" t="s">
        <v>258</v>
      </c>
      <c r="AM28" s="87" t="s">
        <v>260</v>
      </c>
      <c r="AN28" s="4" t="s">
        <v>261</v>
      </c>
      <c r="AO28" s="27" t="s">
        <v>262</v>
      </c>
      <c r="AP28" s="27"/>
      <c r="AQ28" s="27" t="s">
        <v>242</v>
      </c>
      <c r="AR28" s="27"/>
    </row>
    <row r="29" spans="1:44">
      <c r="A29" s="1" t="s">
        <v>137</v>
      </c>
      <c r="B29" s="1" t="str">
        <f>IF(K29="","Hide","Show")</f>
        <v>Show</v>
      </c>
      <c r="C29" s="4" t="s">
        <v>48</v>
      </c>
      <c r="E29" s="13" t="str">
        <f>"""UICACS"","""",""SQL="",""2=DOCNUM"",""33030923"",""14=CUSTREF"",""7452005172"",""14=U_CUSTREF"",""7452005172"",""15=DOCDATE"",""17/02/2023"",""15=TAXDATE"",""17/02/2023"",""14=CARDCODE"",""CN0245-SGD"",""14=CARDNAME"",""NATIONAL UNIVERSITY HEALTH SYSTEM PTE. LTD."",""14=ITEMCODE"",""MS021-"&amp;"10695GLP"",""14=ITEMNAME"",""MS OFFICE STD 2021 SNGL LTSC"",""10=QUANTITY"",""1.000000"",""14=U_PONO"",""941664/5"",""15=U_PODATE"",""13/02/2023"",""10=U_TLINTCOS"",""0.000000"",""2=SLPCODE"",""114"",""14=SLPNAME"",""E0001-AW"",""14=MEMO"",""ANGIE WONG"",""14=CONTACTNAME"",""E-INVOICE(AP DI"&amp;"RECT)"",""10=LINETOTAL"",""403.100000"",""14=U_ENR"","""",""14=U_MSENR"",""S7138270"",""14=U_MSPCN"",""AB57EDFE"",""14=ADDRESS2"",""CASSANDRA WJ LEE_x000D_NATIONAL UNIVERSITY HEALTH SYSTEM PTE. LTD. 1E KENT RIDGE ROAD  SINGAPORE 119228_x000D_CASSANDRA WJ LEE_x000D_TEL: 60220426_x000D_FAX: _x000D_EMAIL: C"&amp;"ASSANDRA_WJ_LEE@NUHS.EDU.SG"""</f>
        <v>"UICACS","","SQL=","2=DOCNUM","33030923","14=CUSTREF","7452005172","14=U_CUSTREF","7452005172","15=DOCDATE","17/02/2023","15=TAXDATE","17/02/2023","14=CARDCODE","CN0245-SGD","14=CARDNAME","NATIONAL UNIVERSITY HEALTH SYSTEM PTE. LTD.","14=ITEMCODE","MS021-10695GLP","14=ITEMNAME","MS OFFICE STD 2021 SNGL LTSC","10=QUANTITY","1.000000","14=U_PONO","941664/5","15=U_PODATE","13/02/2023","10=U_TLINTCOS","0.000000","2=SLPCODE","114","14=SLPNAME","E0001-AW","14=MEMO","ANGIE WONG","14=CONTACTNAME","E-INVOICE(AP DIRECT)","10=LINETOTAL","403.100000","14=U_ENR","","14=U_MSENR","S7138270","14=U_MSPCN","AB57EDFE","14=ADDRESS2","CASSANDRA WJ LEE_x000D_NATIONAL UNIVERSITY HEALTH SYSTEM PTE. LTD. 1E KENT RIDGE ROAD  SINGAPORE 119228_x000D_CASSANDRA WJ LEE_x000D_TEL: 60220426_x000D_FAX: _x000D_EMAIL: CASSANDRA_WJ_LEE@NUHS.EDU.SG"</v>
      </c>
      <c r="K29" s="27">
        <f>MONTH(N29)</f>
        <v>2</v>
      </c>
      <c r="L29" s="27">
        <f>YEAR(N29)</f>
        <v>2023</v>
      </c>
      <c r="M29" s="27">
        <v>33030923</v>
      </c>
      <c r="N29" s="44">
        <v>44974</v>
      </c>
      <c r="O29" s="27" t="s">
        <v>240</v>
      </c>
      <c r="P29" s="4" t="s">
        <v>269</v>
      </c>
      <c r="Q29" s="4" t="s">
        <v>95</v>
      </c>
      <c r="R29" s="4" t="s">
        <v>270</v>
      </c>
      <c r="S29" s="4" t="s">
        <v>271</v>
      </c>
      <c r="T29" s="27" t="s">
        <v>272</v>
      </c>
      <c r="U29" s="27" t="s">
        <v>273</v>
      </c>
      <c r="V29" s="51">
        <v>44970</v>
      </c>
      <c r="W29" s="51">
        <v>44974</v>
      </c>
      <c r="X29" s="80">
        <f t="shared" si="0"/>
        <v>4</v>
      </c>
      <c r="Y29" s="86" t="s">
        <v>264</v>
      </c>
      <c r="Z29" s="4" t="s">
        <v>265</v>
      </c>
      <c r="AA29" s="4" t="s">
        <v>274</v>
      </c>
      <c r="AB29" s="91">
        <v>1</v>
      </c>
      <c r="AC29" s="96">
        <v>403.1</v>
      </c>
      <c r="AD29" s="43">
        <v>403.1</v>
      </c>
      <c r="AE29" s="74">
        <v>0</v>
      </c>
      <c r="AF29" s="43">
        <v>403.1</v>
      </c>
      <c r="AG29" s="78" t="s">
        <v>96</v>
      </c>
      <c r="AH29" s="95" t="s">
        <v>275</v>
      </c>
      <c r="AI29" s="4"/>
      <c r="AJ29" s="5" t="s">
        <v>97</v>
      </c>
      <c r="AK29" s="4" t="s">
        <v>264</v>
      </c>
      <c r="AL29" s="4" t="s">
        <v>265</v>
      </c>
      <c r="AM29" s="87" t="s">
        <v>263</v>
      </c>
      <c r="AN29" s="87" t="s">
        <v>263</v>
      </c>
      <c r="AO29" s="87" t="s">
        <v>263</v>
      </c>
      <c r="AP29" s="87"/>
      <c r="AQ29" s="27" t="s">
        <v>242</v>
      </c>
      <c r="AR29" s="27"/>
    </row>
    <row r="30" spans="1:44">
      <c r="A30" s="1" t="s">
        <v>137</v>
      </c>
      <c r="B30" s="1" t="str">
        <f>IF(K30="","Hide","Show")</f>
        <v>Show</v>
      </c>
      <c r="C30" s="4" t="s">
        <v>48</v>
      </c>
      <c r="E30" s="13" t="str">
        <f>"""UICACS"","""",""SQL="",""2=DOCNUM"",""33030924"",""14=CUSTREF"",""4520760393"",""14=U_CUSTREF"",""4520760393"",""15=DOCDATE"",""16/02/2023"",""15=TAXDATE"",""16/02/2023"",""14=CARDCODE"",""CN0097-SGD"",""14=CARDNAME"",""NATIONAL UNIVERSITY HOSPITAL(SINGAPORE) PTE. LTD."",""14=ITEMCODE"","""&amp;"MSD86-05988GLP"",""14=ITEMNAME"",""MS VISIO STD 2021 SNGL LTSC"",""10=QUANTITY"",""1.000000"",""14=U_PONO"",""941662"",""15=U_PODATE"",""14/02/2023"",""10=U_TLINTCOS"",""0.000000"",""2=SLPCODE"",""114"",""14=SLPNAME"",""E0001-AW"",""14=MEMO"",""ANGIE WONG"",""14=CONTACTNAME"",""E-INVOICE (A"&amp;"P DIRECT)"",""10=LINETOTAL"",""277.070000"",""14=U_ENR"","""",""14=U_MSENR"",""S7138270"",""14=U_MSPCN"",""BB15E3B4"",""14=ADDRESS2"",""BME (SHARON KOH)_x000D_NATIONAL UNIVERSITY HOSPITAL 5A LOWER KENT RIDGE ROAD ULTITLY BLOCK SINGAPORE 119084_x000D_SHARON KOH_x000D_TEL: 6772 3549_x000D_FAX: _x000D_EMAIL"&amp;":"""</f>
        <v>"UICACS","","SQL=","2=DOCNUM","33030924","14=CUSTREF","4520760393","14=U_CUSTREF","4520760393","15=DOCDATE","16/02/2023","15=TAXDATE","16/02/2023","14=CARDCODE","CN0097-SGD","14=CARDNAME","NATIONAL UNIVERSITY HOSPITAL(SINGAPORE) PTE. LTD.","14=ITEMCODE","MSD86-05988GLP","14=ITEMNAME","MS VISIO STD 2021 SNGL LTSC","10=QUANTITY","1.000000","14=U_PONO","941662","15=U_PODATE","14/02/2023","10=U_TLINTCOS","0.000000","2=SLPCODE","114","14=SLPNAME","E0001-AW","14=MEMO","ANGIE WONG","14=CONTACTNAME","E-INVOICE (AP DIRECT)","10=LINETOTAL","277.070000","14=U_ENR","","14=U_MSENR","S7138270","14=U_MSPCN","BB15E3B4","14=ADDRESS2","BME (SHARON KOH)_x000D_NATIONAL UNIVERSITY HOSPITAL 5A LOWER KENT RIDGE ROAD ULTITLY BLOCK SINGAPORE 119084_x000D_SHARON KOH_x000D_TEL: 6772 3549_x000D_FAX: _x000D_EMAIL:"</v>
      </c>
      <c r="K30" s="27">
        <f>MONTH(N30)</f>
        <v>2</v>
      </c>
      <c r="L30" s="27">
        <f>YEAR(N30)</f>
        <v>2023</v>
      </c>
      <c r="M30" s="27">
        <v>33030924</v>
      </c>
      <c r="N30" s="44">
        <v>44973</v>
      </c>
      <c r="O30" s="27" t="s">
        <v>240</v>
      </c>
      <c r="P30" s="4" t="s">
        <v>276</v>
      </c>
      <c r="Q30" s="4" t="s">
        <v>95</v>
      </c>
      <c r="R30" s="4" t="s">
        <v>277</v>
      </c>
      <c r="S30" s="4" t="s">
        <v>278</v>
      </c>
      <c r="T30" s="27" t="s">
        <v>279</v>
      </c>
      <c r="U30" s="27" t="s">
        <v>280</v>
      </c>
      <c r="V30" s="51">
        <v>44971</v>
      </c>
      <c r="W30" s="51">
        <v>44973</v>
      </c>
      <c r="X30" s="80">
        <f t="shared" si="0"/>
        <v>2</v>
      </c>
      <c r="Y30" s="86" t="s">
        <v>281</v>
      </c>
      <c r="Z30" s="4" t="s">
        <v>282</v>
      </c>
      <c r="AA30" s="4" t="s">
        <v>274</v>
      </c>
      <c r="AB30" s="91">
        <v>1</v>
      </c>
      <c r="AC30" s="96">
        <v>277.07</v>
      </c>
      <c r="AD30" s="43">
        <v>277.07</v>
      </c>
      <c r="AE30" s="74">
        <v>0</v>
      </c>
      <c r="AF30" s="43">
        <v>277.07</v>
      </c>
      <c r="AG30" s="78" t="s">
        <v>96</v>
      </c>
      <c r="AH30" s="95" t="s">
        <v>283</v>
      </c>
      <c r="AI30" s="4"/>
      <c r="AJ30" s="5" t="s">
        <v>97</v>
      </c>
      <c r="AK30" s="4" t="s">
        <v>281</v>
      </c>
      <c r="AL30" s="4" t="s">
        <v>282</v>
      </c>
      <c r="AM30" s="87" t="s">
        <v>263</v>
      </c>
      <c r="AN30" s="87" t="s">
        <v>263</v>
      </c>
      <c r="AO30" s="87" t="s">
        <v>263</v>
      </c>
      <c r="AP30" s="87"/>
      <c r="AQ30" s="27" t="s">
        <v>242</v>
      </c>
      <c r="AR30" s="27"/>
    </row>
    <row r="31" spans="1:44">
      <c r="A31" s="1" t="s">
        <v>137</v>
      </c>
      <c r="B31" s="1" t="str">
        <f>IF(K31="","Hide","Show")</f>
        <v>Show</v>
      </c>
      <c r="C31" s="4" t="s">
        <v>48</v>
      </c>
      <c r="E31" s="13" t="str">
        <f>"""UICACS"","""",""SQL="",""2=DOCNUM"",""33030938"",""14=CUSTREF"",""8711153173"",""14=U_CUSTREF"",""8711153173"",""15=DOCDATE"",""20/02/2023"",""15=TAXDATE"",""20/02/2023"",""14=CARDCODE"",""CN0384-SGD"",""14=CARDNAME"",""NG TENG FONG GENERAL HOSPITAL"",""14=ITEMCODE"",""MS7NQ-00300GLP"",""14="&amp;"ITEMNAME"",""MS SQLSVRSTDCORE SNGL LICSAPK MVL 2LIC CORELIC"",""10=QUANTITY"",""4.000000"",""14=U_PONO"",""941746A"",""15=U_PODATE"",""17/02/2023"",""10=U_TLINTCOS"",""0.000000"",""2=SLPCODE"",""132"",""14=SLPNAME"",""E0001-CS"",""14=MEMO"",""WENDY KUM CHIOU SZE"",""14=CONTACTNAME"",""E-I"&amp;"NVOICE (AP DIRECT)"",""10=LINETOTAL"",""23784.800000"",""14=U_ENR"","""",""14=U_MSENR"",""S7138270"",""14=U_MSPCN"",""BB5B28CB"",""14=ADDRESS2"",""LEE YOONG CHEE_x000D_NG TENG FONG GENERAL HOSPITAL NO. 1 JURONG  EAST STREET 21  SINGAPORE 609606_x000D_LEE YOONG CHEE_x000D_TEL: 91805979_x000D_FAX: _x000D_E"&amp;"MAIL: LEE.YOONG.CHEE1@IHIS.COM.SG"""</f>
        <v>"UICACS","","SQL=","2=DOCNUM","33030938","14=CUSTREF","8711153173","14=U_CUSTREF","8711153173","15=DOCDATE","20/02/2023","15=TAXDATE","20/02/2023","14=CARDCODE","CN0384-SGD","14=CARDNAME","NG TENG FONG GENERAL HOSPITAL","14=ITEMCODE","MS7NQ-00300GLP","14=ITEMNAME","MS SQLSVRSTDCORE SNGL LICSAPK MVL 2LIC CORELIC","10=QUANTITY","4.000000","14=U_PONO","941746A","15=U_PODATE","17/02/2023","10=U_TLINTCOS","0.000000","2=SLPCODE","132","14=SLPNAME","E0001-CS","14=MEMO","WENDY KUM CHIOU SZE","14=CONTACTNAME","E-INVOICE (AP DIRECT)","10=LINETOTAL","23784.800000","14=U_ENR","","14=U_MSENR","S7138270","14=U_MSPCN","BB5B28CB","14=ADDRESS2","LEE YOONG CHEE_x000D_NG TENG FONG GENERAL HOSPITAL NO. 1 JURONG  EAST STREET 21  SINGAPORE 609606_x000D_LEE YOONG CHEE_x000D_TEL: 91805979_x000D_FAX: _x000D_EMAIL: LEE.YOONG.CHEE1@IHIS.COM.SG"</v>
      </c>
      <c r="K31" s="27">
        <f>MONTH(N31)</f>
        <v>2</v>
      </c>
      <c r="L31" s="27">
        <f>YEAR(N31)</f>
        <v>2023</v>
      </c>
      <c r="M31" s="27">
        <v>33030938</v>
      </c>
      <c r="N31" s="44">
        <v>44977</v>
      </c>
      <c r="O31" s="27" t="s">
        <v>240</v>
      </c>
      <c r="P31" s="4" t="s">
        <v>252</v>
      </c>
      <c r="Q31" s="4" t="s">
        <v>95</v>
      </c>
      <c r="R31" s="4" t="s">
        <v>253</v>
      </c>
      <c r="S31" s="4" t="s">
        <v>254</v>
      </c>
      <c r="T31" s="27" t="s">
        <v>284</v>
      </c>
      <c r="U31" s="27" t="s">
        <v>285</v>
      </c>
      <c r="V31" s="51">
        <v>44974</v>
      </c>
      <c r="W31" s="51">
        <v>44977</v>
      </c>
      <c r="X31" s="80">
        <f t="shared" si="0"/>
        <v>3</v>
      </c>
      <c r="Y31" s="86" t="s">
        <v>257</v>
      </c>
      <c r="Z31" s="4" t="s">
        <v>258</v>
      </c>
      <c r="AA31" s="4" t="s">
        <v>241</v>
      </c>
      <c r="AB31" s="91">
        <v>4</v>
      </c>
      <c r="AC31" s="96">
        <v>5946.2</v>
      </c>
      <c r="AD31" s="43">
        <v>23784.799999999999</v>
      </c>
      <c r="AE31" s="74">
        <v>3</v>
      </c>
      <c r="AF31" s="43">
        <v>23784.799999999999</v>
      </c>
      <c r="AG31" s="78" t="s">
        <v>96</v>
      </c>
      <c r="AH31" s="95" t="s">
        <v>286</v>
      </c>
      <c r="AI31" s="4"/>
      <c r="AJ31" s="5" t="s">
        <v>97</v>
      </c>
      <c r="AK31" s="4" t="s">
        <v>257</v>
      </c>
      <c r="AL31" s="4" t="s">
        <v>258</v>
      </c>
      <c r="AM31" s="87" t="s">
        <v>260</v>
      </c>
      <c r="AN31" s="4" t="s">
        <v>261</v>
      </c>
      <c r="AO31" s="27" t="s">
        <v>262</v>
      </c>
      <c r="AP31" s="27"/>
      <c r="AQ31" s="27" t="s">
        <v>242</v>
      </c>
      <c r="AR31" s="27"/>
    </row>
    <row r="32" spans="1:44">
      <c r="AF32" s="88"/>
    </row>
    <row r="33" spans="32:32">
      <c r="AF33" s="88"/>
    </row>
    <row r="34" spans="32:32">
      <c r="AF34" s="88"/>
    </row>
  </sheetData>
  <sortState xmlns:xlrd2="http://schemas.microsoft.com/office/spreadsheetml/2017/richdata2" ref="K24:AJ387">
    <sortCondition ref="R24:R389"/>
  </sortState>
  <mergeCells count="1">
    <mergeCell ref="K21:AH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42578125" bestFit="1" customWidth="1"/>
    <col min="10" max="10" width="13.5703125" bestFit="1" customWidth="1"/>
    <col min="11" max="11" width="14.42578125" bestFit="1" customWidth="1"/>
    <col min="12" max="12" width="11.42578125" bestFit="1" customWidth="1"/>
    <col min="13" max="13" width="11.5703125" bestFit="1" customWidth="1"/>
    <col min="14" max="14" width="15" bestFit="1" customWidth="1"/>
    <col min="15" max="15" width="12.5703125" bestFit="1" customWidth="1"/>
    <col min="16" max="16" width="9.570312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4" t="s">
        <v>14</v>
      </c>
      <c r="C2" s="34" t="s">
        <v>16</v>
      </c>
      <c r="D2" s="34" t="s">
        <v>30</v>
      </c>
      <c r="E2" s="34" t="s">
        <v>31</v>
      </c>
      <c r="F2" s="34" t="s">
        <v>32</v>
      </c>
      <c r="G2" s="34" t="s">
        <v>33</v>
      </c>
      <c r="H2" s="34" t="s">
        <v>34</v>
      </c>
      <c r="I2" s="34" t="s">
        <v>35</v>
      </c>
      <c r="J2" s="34" t="s">
        <v>36</v>
      </c>
      <c r="K2" s="34" t="s">
        <v>12</v>
      </c>
      <c r="L2" s="34" t="s">
        <v>32</v>
      </c>
      <c r="M2" s="34" t="s">
        <v>13</v>
      </c>
      <c r="N2" s="34" t="s">
        <v>37</v>
      </c>
      <c r="O2" s="34" t="s">
        <v>38</v>
      </c>
      <c r="P2" s="35" t="s">
        <v>17</v>
      </c>
      <c r="Q2" s="34" t="s">
        <v>15</v>
      </c>
      <c r="R2" s="35" t="s">
        <v>57</v>
      </c>
      <c r="S2" s="36" t="s">
        <v>58</v>
      </c>
    </row>
    <row r="3" spans="1:19">
      <c r="B3" s="37" t="s">
        <v>59</v>
      </c>
      <c r="C3" s="38" t="s">
        <v>60</v>
      </c>
      <c r="D3" s="37" t="s">
        <v>39</v>
      </c>
      <c r="E3" s="37" t="s">
        <v>61</v>
      </c>
      <c r="F3" s="37" t="s">
        <v>62</v>
      </c>
      <c r="G3" s="37" t="s">
        <v>63</v>
      </c>
      <c r="H3" s="37" t="s">
        <v>64</v>
      </c>
      <c r="I3" s="37" t="s">
        <v>40</v>
      </c>
      <c r="J3" s="37" t="s">
        <v>65</v>
      </c>
      <c r="K3" s="37" t="s">
        <v>66</v>
      </c>
      <c r="L3" s="37" t="s">
        <v>67</v>
      </c>
      <c r="M3" s="37" t="s">
        <v>68</v>
      </c>
      <c r="N3" s="37" t="s">
        <v>69</v>
      </c>
      <c r="O3" s="37" t="s">
        <v>70</v>
      </c>
      <c r="P3" s="38" t="s">
        <v>71</v>
      </c>
      <c r="Q3" s="37" t="s">
        <v>72</v>
      </c>
      <c r="R3" s="39" t="e">
        <v>#VALUE!</v>
      </c>
      <c r="S3" s="39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9"/>
      <c r="S4" s="39"/>
    </row>
    <row r="5" spans="1:19" ht="195">
      <c r="B5" t="s">
        <v>74</v>
      </c>
      <c r="C5" s="33" t="s">
        <v>54</v>
      </c>
    </row>
    <row r="7" spans="1:19" ht="195">
      <c r="C7" s="33" t="s">
        <v>56</v>
      </c>
    </row>
    <row r="9" spans="1:19" ht="195">
      <c r="C9" s="3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83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5"/>
  <sheetData>
    <row r="1" spans="1:5">
      <c r="A1" s="84" t="s">
        <v>142</v>
      </c>
      <c r="B1" s="84" t="s">
        <v>1</v>
      </c>
      <c r="C1" s="84" t="s">
        <v>2</v>
      </c>
      <c r="D1" s="84" t="s">
        <v>3</v>
      </c>
    </row>
    <row r="2" spans="1:5">
      <c r="B2" s="84" t="s">
        <v>19</v>
      </c>
      <c r="C2" s="84" t="s">
        <v>4</v>
      </c>
    </row>
    <row r="3" spans="1:5">
      <c r="A3" s="84" t="s">
        <v>0</v>
      </c>
      <c r="B3" s="84" t="s">
        <v>5</v>
      </c>
      <c r="C3" s="84" t="s">
        <v>231</v>
      </c>
    </row>
    <row r="4" spans="1:5">
      <c r="A4" s="84" t="s">
        <v>0</v>
      </c>
      <c r="B4" s="84" t="s">
        <v>6</v>
      </c>
      <c r="C4" s="84" t="s">
        <v>232</v>
      </c>
    </row>
    <row r="5" spans="1:5">
      <c r="A5" s="84" t="s">
        <v>0</v>
      </c>
      <c r="B5" s="84" t="s">
        <v>26</v>
      </c>
      <c r="C5" s="84" t="s">
        <v>100</v>
      </c>
      <c r="D5" s="84" t="s">
        <v>101</v>
      </c>
      <c r="E5" s="84" t="s">
        <v>45</v>
      </c>
    </row>
    <row r="8" spans="1:5">
      <c r="A8" s="84" t="s">
        <v>8</v>
      </c>
      <c r="C8" s="84" t="s">
        <v>102</v>
      </c>
    </row>
    <row r="9" spans="1:5">
      <c r="A9" s="84" t="s">
        <v>9</v>
      </c>
      <c r="C9" s="84" t="s">
        <v>103</v>
      </c>
    </row>
    <row r="10" spans="1:5">
      <c r="B10" s="84" t="s">
        <v>42</v>
      </c>
      <c r="C10" s="84" t="s">
        <v>104</v>
      </c>
    </row>
    <row r="11" spans="1:5">
      <c r="B11" s="84" t="s">
        <v>39</v>
      </c>
      <c r="C11" s="84" t="s">
        <v>104</v>
      </c>
    </row>
    <row r="12" spans="1:5">
      <c r="B12" s="84" t="s">
        <v>43</v>
      </c>
      <c r="C12" s="84" t="s">
        <v>105</v>
      </c>
    </row>
    <row r="13" spans="1:5">
      <c r="B13" s="84" t="s">
        <v>44</v>
      </c>
      <c r="C13" s="84" t="s">
        <v>106</v>
      </c>
      <c r="D13" s="84" t="s">
        <v>107</v>
      </c>
    </row>
    <row r="14" spans="1:5">
      <c r="D14" s="84" t="s">
        <v>108</v>
      </c>
    </row>
    <row r="15" spans="1:5">
      <c r="D15" s="84" t="s">
        <v>141</v>
      </c>
    </row>
    <row r="23" spans="3:3">
      <c r="C23" s="84" t="s">
        <v>77</v>
      </c>
    </row>
    <row r="24" spans="3:3">
      <c r="C24" s="84" t="s">
        <v>109</v>
      </c>
    </row>
    <row r="25" spans="3:3">
      <c r="C25" s="84" t="s">
        <v>110</v>
      </c>
    </row>
    <row r="26" spans="3:3">
      <c r="C26" s="84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5"/>
  <sheetData>
    <row r="1" spans="1:5">
      <c r="A1" s="84" t="s">
        <v>142</v>
      </c>
      <c r="B1" s="84" t="s">
        <v>1</v>
      </c>
      <c r="C1" s="84" t="s">
        <v>2</v>
      </c>
      <c r="D1" s="84" t="s">
        <v>3</v>
      </c>
    </row>
    <row r="2" spans="1:5">
      <c r="B2" s="84" t="s">
        <v>19</v>
      </c>
      <c r="C2" s="84" t="s">
        <v>4</v>
      </c>
    </row>
    <row r="3" spans="1:5">
      <c r="A3" s="84" t="s">
        <v>0</v>
      </c>
      <c r="B3" s="84" t="s">
        <v>5</v>
      </c>
      <c r="C3" s="84" t="s">
        <v>231</v>
      </c>
    </row>
    <row r="4" spans="1:5">
      <c r="A4" s="84" t="s">
        <v>0</v>
      </c>
      <c r="B4" s="84" t="s">
        <v>6</v>
      </c>
      <c r="C4" s="84" t="s">
        <v>232</v>
      </c>
    </row>
    <row r="5" spans="1:5">
      <c r="A5" s="84" t="s">
        <v>0</v>
      </c>
      <c r="B5" s="84" t="s">
        <v>26</v>
      </c>
      <c r="C5" s="84" t="s">
        <v>100</v>
      </c>
      <c r="D5" s="84" t="s">
        <v>101</v>
      </c>
      <c r="E5" s="84" t="s">
        <v>45</v>
      </c>
    </row>
    <row r="8" spans="1:5">
      <c r="A8" s="84" t="s">
        <v>8</v>
      </c>
      <c r="C8" s="84" t="s">
        <v>102</v>
      </c>
    </row>
    <row r="9" spans="1:5">
      <c r="A9" s="84" t="s">
        <v>9</v>
      </c>
      <c r="C9" s="84" t="s">
        <v>103</v>
      </c>
    </row>
    <row r="10" spans="1:5">
      <c r="B10" s="84" t="s">
        <v>42</v>
      </c>
      <c r="C10" s="84" t="s">
        <v>104</v>
      </c>
    </row>
    <row r="11" spans="1:5">
      <c r="B11" s="84" t="s">
        <v>39</v>
      </c>
      <c r="C11" s="84" t="s">
        <v>104</v>
      </c>
    </row>
    <row r="12" spans="1:5">
      <c r="B12" s="84" t="s">
        <v>43</v>
      </c>
      <c r="C12" s="84" t="s">
        <v>105</v>
      </c>
    </row>
    <row r="13" spans="1:5">
      <c r="B13" s="84" t="s">
        <v>44</v>
      </c>
      <c r="C13" s="84" t="s">
        <v>106</v>
      </c>
      <c r="D13" s="84" t="s">
        <v>107</v>
      </c>
    </row>
    <row r="14" spans="1:5">
      <c r="D14" s="84" t="s">
        <v>108</v>
      </c>
    </row>
    <row r="15" spans="1:5">
      <c r="D15" s="84" t="s">
        <v>141</v>
      </c>
    </row>
    <row r="23" spans="3:3">
      <c r="C23" s="84" t="s">
        <v>77</v>
      </c>
    </row>
    <row r="24" spans="3:3">
      <c r="C24" s="84" t="s">
        <v>109</v>
      </c>
    </row>
    <row r="25" spans="3:3">
      <c r="C25" s="84" t="s">
        <v>110</v>
      </c>
    </row>
    <row r="26" spans="3:3">
      <c r="C26" s="8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5"/>
  <sheetData>
    <row r="1" spans="1:33">
      <c r="A1" s="84" t="s">
        <v>143</v>
      </c>
      <c r="B1" s="84" t="s">
        <v>46</v>
      </c>
      <c r="C1" s="84" t="s">
        <v>7</v>
      </c>
      <c r="D1" s="84" t="s">
        <v>7</v>
      </c>
      <c r="E1" s="84" t="s">
        <v>7</v>
      </c>
      <c r="F1" s="84" t="s">
        <v>7</v>
      </c>
      <c r="G1" s="84" t="s">
        <v>7</v>
      </c>
      <c r="H1" s="84" t="s">
        <v>7</v>
      </c>
      <c r="I1" s="84" t="s">
        <v>7</v>
      </c>
      <c r="J1" s="84" t="s">
        <v>53</v>
      </c>
      <c r="K1" s="84" t="s">
        <v>18</v>
      </c>
      <c r="L1" s="84" t="s">
        <v>18</v>
      </c>
      <c r="O1" s="84" t="s">
        <v>18</v>
      </c>
      <c r="P1" s="84" t="s">
        <v>18</v>
      </c>
      <c r="R1" s="84" t="s">
        <v>18</v>
      </c>
      <c r="S1" s="84" t="s">
        <v>18</v>
      </c>
      <c r="T1" s="84" t="s">
        <v>18</v>
      </c>
      <c r="V1" s="84" t="s">
        <v>18</v>
      </c>
      <c r="W1" s="84" t="s">
        <v>18</v>
      </c>
      <c r="Y1" s="84" t="s">
        <v>7</v>
      </c>
      <c r="Z1" s="84" t="s">
        <v>7</v>
      </c>
      <c r="AA1" s="84" t="s">
        <v>18</v>
      </c>
      <c r="AB1" s="84" t="s">
        <v>18</v>
      </c>
      <c r="AE1" s="84" t="s">
        <v>18</v>
      </c>
      <c r="AG1" s="84" t="s">
        <v>18</v>
      </c>
    </row>
    <row r="2" spans="1:33">
      <c r="A2" s="84" t="s">
        <v>7</v>
      </c>
      <c r="D2" s="84" t="s">
        <v>19</v>
      </c>
      <c r="E2" s="84" t="s">
        <v>112</v>
      </c>
    </row>
    <row r="3" spans="1:33">
      <c r="A3" s="84" t="s">
        <v>7</v>
      </c>
      <c r="D3" s="84" t="s">
        <v>22</v>
      </c>
      <c r="E3" s="84" t="s">
        <v>20</v>
      </c>
      <c r="F3" s="84" t="s">
        <v>21</v>
      </c>
      <c r="G3" s="84" t="s">
        <v>23</v>
      </c>
      <c r="H3" s="84" t="s">
        <v>47</v>
      </c>
      <c r="I3" s="84" t="s">
        <v>24</v>
      </c>
    </row>
    <row r="4" spans="1:33">
      <c r="A4" s="84" t="s">
        <v>7</v>
      </c>
      <c r="C4" s="84" t="s">
        <v>11</v>
      </c>
      <c r="D4" s="84" t="s">
        <v>113</v>
      </c>
      <c r="E4" s="84" t="s">
        <v>114</v>
      </c>
      <c r="F4" s="84" t="s">
        <v>51</v>
      </c>
      <c r="G4" s="84" t="s">
        <v>25</v>
      </c>
      <c r="H4" s="84" t="s">
        <v>115</v>
      </c>
    </row>
    <row r="5" spans="1:33">
      <c r="A5" s="84" t="s">
        <v>7</v>
      </c>
      <c r="C5" s="84" t="s">
        <v>10</v>
      </c>
      <c r="D5" s="84" t="s">
        <v>116</v>
      </c>
      <c r="E5" s="84" t="s">
        <v>117</v>
      </c>
      <c r="F5" s="84" t="s">
        <v>52</v>
      </c>
      <c r="G5" s="84" t="s">
        <v>25</v>
      </c>
      <c r="H5" s="84" t="s">
        <v>115</v>
      </c>
      <c r="I5" s="84" t="s">
        <v>118</v>
      </c>
    </row>
    <row r="6" spans="1:33">
      <c r="A6" s="84" t="s">
        <v>7</v>
      </c>
      <c r="C6" s="84" t="s">
        <v>41</v>
      </c>
      <c r="D6" s="84" t="s">
        <v>119</v>
      </c>
      <c r="E6" s="84" t="s">
        <v>120</v>
      </c>
      <c r="F6" s="84" t="s">
        <v>52</v>
      </c>
      <c r="G6" s="84" t="s">
        <v>25</v>
      </c>
      <c r="H6" s="84" t="s">
        <v>115</v>
      </c>
      <c r="I6" s="84" t="s">
        <v>121</v>
      </c>
    </row>
    <row r="7" spans="1:33">
      <c r="A7" s="84" t="s">
        <v>7</v>
      </c>
    </row>
    <row r="8" spans="1:33">
      <c r="A8" s="84" t="s">
        <v>7</v>
      </c>
    </row>
    <row r="9" spans="1:33">
      <c r="A9" s="84" t="s">
        <v>7</v>
      </c>
    </row>
    <row r="10" spans="1:33">
      <c r="A10" s="84" t="s">
        <v>7</v>
      </c>
    </row>
    <row r="11" spans="1:33">
      <c r="A11" s="84" t="s">
        <v>7</v>
      </c>
      <c r="C11" s="84" t="s">
        <v>27</v>
      </c>
      <c r="E11" s="84" t="s">
        <v>122</v>
      </c>
    </row>
    <row r="12" spans="1:33">
      <c r="A12" s="84" t="s">
        <v>7</v>
      </c>
      <c r="C12" s="84" t="s">
        <v>28</v>
      </c>
      <c r="E12" s="84" t="s">
        <v>123</v>
      </c>
    </row>
    <row r="13" spans="1:33">
      <c r="A13" s="84" t="s">
        <v>7</v>
      </c>
      <c r="C13" s="84" t="s">
        <v>42</v>
      </c>
      <c r="E13" s="84" t="s">
        <v>124</v>
      </c>
    </row>
    <row r="14" spans="1:33">
      <c r="A14" s="84" t="s">
        <v>7</v>
      </c>
      <c r="C14" s="84" t="s">
        <v>39</v>
      </c>
      <c r="E14" s="84" t="s">
        <v>125</v>
      </c>
    </row>
    <row r="15" spans="1:33">
      <c r="A15" s="84" t="s">
        <v>7</v>
      </c>
      <c r="C15" s="84" t="s">
        <v>43</v>
      </c>
      <c r="E15" s="84" t="s">
        <v>126</v>
      </c>
    </row>
    <row r="16" spans="1:33">
      <c r="A16" s="84" t="s">
        <v>7</v>
      </c>
      <c r="C16" s="84" t="s">
        <v>44</v>
      </c>
      <c r="E16" s="84" t="s">
        <v>127</v>
      </c>
    </row>
    <row r="17" spans="1:42">
      <c r="A17" s="84" t="s">
        <v>7</v>
      </c>
    </row>
    <row r="18" spans="1:42">
      <c r="A18" s="84" t="s">
        <v>7</v>
      </c>
    </row>
    <row r="21" spans="1:42">
      <c r="K21" s="84" t="s">
        <v>76</v>
      </c>
    </row>
    <row r="23" spans="1:42">
      <c r="E23" s="84" t="s">
        <v>29</v>
      </c>
      <c r="K23" s="84" t="s">
        <v>78</v>
      </c>
      <c r="L23" s="84" t="s">
        <v>79</v>
      </c>
      <c r="M23" s="84" t="s">
        <v>14</v>
      </c>
      <c r="N23" s="84" t="s">
        <v>16</v>
      </c>
      <c r="O23" s="84" t="s">
        <v>30</v>
      </c>
      <c r="P23" s="84" t="s">
        <v>98</v>
      </c>
      <c r="Q23" s="84" t="s">
        <v>80</v>
      </c>
      <c r="R23" s="84" t="s">
        <v>31</v>
      </c>
      <c r="S23" s="84" t="s">
        <v>38</v>
      </c>
      <c r="T23" s="84" t="s">
        <v>34</v>
      </c>
      <c r="U23" s="84" t="s">
        <v>15</v>
      </c>
      <c r="V23" s="84" t="s">
        <v>17</v>
      </c>
      <c r="W23" s="84" t="s">
        <v>81</v>
      </c>
      <c r="X23" s="84" t="s">
        <v>82</v>
      </c>
      <c r="Y23" s="84" t="s">
        <v>36</v>
      </c>
      <c r="Z23" s="84" t="s">
        <v>12</v>
      </c>
      <c r="AA23" s="84" t="s">
        <v>32</v>
      </c>
      <c r="AB23" s="84" t="s">
        <v>13</v>
      </c>
      <c r="AC23" s="84" t="s">
        <v>57</v>
      </c>
      <c r="AD23" s="84" t="s">
        <v>58</v>
      </c>
      <c r="AE23" s="84" t="s">
        <v>83</v>
      </c>
      <c r="AF23" s="84" t="s">
        <v>84</v>
      </c>
      <c r="AG23" s="84" t="s">
        <v>85</v>
      </c>
      <c r="AH23" s="84" t="s">
        <v>86</v>
      </c>
      <c r="AI23" s="84" t="s">
        <v>87</v>
      </c>
      <c r="AJ23" s="84" t="s">
        <v>88</v>
      </c>
      <c r="AK23" s="84" t="s">
        <v>89</v>
      </c>
      <c r="AL23" s="84" t="s">
        <v>90</v>
      </c>
      <c r="AM23" s="84" t="s">
        <v>91</v>
      </c>
      <c r="AN23" s="84" t="s">
        <v>92</v>
      </c>
      <c r="AO23" s="84" t="s">
        <v>93</v>
      </c>
      <c r="AP23" s="84" t="s">
        <v>94</v>
      </c>
    </row>
    <row r="24" spans="1:42">
      <c r="B24" s="84" t="s">
        <v>128</v>
      </c>
      <c r="C24" s="84" t="s">
        <v>48</v>
      </c>
      <c r="E24" s="84" t="s">
        <v>129</v>
      </c>
      <c r="K24" s="84" t="s">
        <v>130</v>
      </c>
      <c r="L24" s="84" t="s">
        <v>131</v>
      </c>
      <c r="M24" s="84" t="s">
        <v>148</v>
      </c>
      <c r="N24" s="84" t="s">
        <v>149</v>
      </c>
      <c r="O24" s="84" t="s">
        <v>150</v>
      </c>
      <c r="P24" s="84" t="s">
        <v>151</v>
      </c>
      <c r="R24" s="84" t="s">
        <v>152</v>
      </c>
      <c r="S24" s="84" t="s">
        <v>153</v>
      </c>
      <c r="T24" s="84" t="s">
        <v>154</v>
      </c>
      <c r="U24" s="84" t="s">
        <v>155</v>
      </c>
      <c r="V24" s="84" t="s">
        <v>156</v>
      </c>
      <c r="W24" s="84" t="s">
        <v>157</v>
      </c>
      <c r="X24" s="84" t="s">
        <v>158</v>
      </c>
      <c r="Y24" s="84" t="s">
        <v>159</v>
      </c>
      <c r="Z24" s="84" t="s">
        <v>160</v>
      </c>
      <c r="AA24" s="84" t="s">
        <v>161</v>
      </c>
      <c r="AB24" s="84" t="s">
        <v>162</v>
      </c>
      <c r="AC24" s="84" t="s">
        <v>163</v>
      </c>
      <c r="AD24" s="84" t="s">
        <v>164</v>
      </c>
      <c r="AE24" s="84" t="s">
        <v>165</v>
      </c>
      <c r="AF24" s="84" t="s">
        <v>164</v>
      </c>
      <c r="AG24" s="84" t="s">
        <v>96</v>
      </c>
      <c r="AH24" s="84" t="s">
        <v>166</v>
      </c>
      <c r="AI24" s="84" t="s">
        <v>95</v>
      </c>
      <c r="AJ24" s="84" t="s">
        <v>97</v>
      </c>
      <c r="AK24" s="84" t="s">
        <v>167</v>
      </c>
      <c r="AL24" s="84" t="s">
        <v>168</v>
      </c>
      <c r="AM24" s="84" t="s">
        <v>169</v>
      </c>
      <c r="AN24" s="84" t="s">
        <v>170</v>
      </c>
      <c r="AO24" s="84" t="s">
        <v>171</v>
      </c>
      <c r="AP24" s="84" t="s">
        <v>172</v>
      </c>
    </row>
    <row r="25" spans="1:42">
      <c r="B25" s="84" t="s">
        <v>132</v>
      </c>
      <c r="C25" s="84" t="s">
        <v>49</v>
      </c>
      <c r="E25" s="84" t="s">
        <v>133</v>
      </c>
      <c r="K25" s="84" t="s">
        <v>173</v>
      </c>
      <c r="L25" s="84" t="s">
        <v>174</v>
      </c>
      <c r="O25" s="84" t="s">
        <v>175</v>
      </c>
      <c r="R25" s="84" t="s">
        <v>176</v>
      </c>
      <c r="S25" s="84" t="s">
        <v>177</v>
      </c>
      <c r="T25" s="84" t="s">
        <v>178</v>
      </c>
      <c r="V25" s="84" t="s">
        <v>179</v>
      </c>
      <c r="Y25" s="84" t="s">
        <v>178</v>
      </c>
      <c r="Z25" s="84" t="s">
        <v>180</v>
      </c>
      <c r="AA25" s="84" t="s">
        <v>181</v>
      </c>
      <c r="AB25" s="84" t="s">
        <v>182</v>
      </c>
      <c r="AC25" s="84" t="s">
        <v>183</v>
      </c>
      <c r="AD25" s="84" t="s">
        <v>184</v>
      </c>
      <c r="AE25" s="84" t="s">
        <v>185</v>
      </c>
      <c r="AF25" s="84" t="s">
        <v>186</v>
      </c>
      <c r="AG25" s="84" t="s">
        <v>187</v>
      </c>
      <c r="AH25" s="84" t="s">
        <v>188</v>
      </c>
    </row>
    <row r="26" spans="1:42">
      <c r="B26" s="84" t="s">
        <v>134</v>
      </c>
      <c r="C26" s="84" t="s">
        <v>50</v>
      </c>
      <c r="E26" s="84" t="s">
        <v>135</v>
      </c>
      <c r="K26" s="84" t="s">
        <v>189</v>
      </c>
      <c r="L26" s="84" t="s">
        <v>190</v>
      </c>
      <c r="O26" s="84" t="s">
        <v>191</v>
      </c>
      <c r="R26" s="84" t="s">
        <v>192</v>
      </c>
      <c r="S26" s="84" t="s">
        <v>193</v>
      </c>
      <c r="T26" s="84" t="s">
        <v>194</v>
      </c>
      <c r="V26" s="84" t="s">
        <v>195</v>
      </c>
      <c r="Y26" s="84" t="s">
        <v>194</v>
      </c>
      <c r="Z26" s="84" t="s">
        <v>196</v>
      </c>
      <c r="AA26" s="84" t="s">
        <v>197</v>
      </c>
      <c r="AB26" s="84" t="s">
        <v>198</v>
      </c>
      <c r="AC26" s="84" t="s">
        <v>199</v>
      </c>
      <c r="AD26" s="84" t="s">
        <v>200</v>
      </c>
      <c r="AE26" s="84" t="s">
        <v>201</v>
      </c>
      <c r="AF26" s="84" t="s">
        <v>202</v>
      </c>
      <c r="AG26" s="84" t="s">
        <v>203</v>
      </c>
      <c r="AH26" s="84" t="s">
        <v>204</v>
      </c>
    </row>
    <row r="28" spans="1:42">
      <c r="AC28" s="84" t="s">
        <v>136</v>
      </c>
      <c r="AD28" s="84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5"/>
  <sheetData>
    <row r="1" spans="1:33">
      <c r="A1" s="84" t="s">
        <v>143</v>
      </c>
      <c r="B1" s="84" t="s">
        <v>46</v>
      </c>
      <c r="C1" s="84" t="s">
        <v>7</v>
      </c>
      <c r="D1" s="84" t="s">
        <v>7</v>
      </c>
      <c r="E1" s="84" t="s">
        <v>7</v>
      </c>
      <c r="F1" s="84" t="s">
        <v>7</v>
      </c>
      <c r="G1" s="84" t="s">
        <v>7</v>
      </c>
      <c r="H1" s="84" t="s">
        <v>7</v>
      </c>
      <c r="I1" s="84" t="s">
        <v>7</v>
      </c>
      <c r="J1" s="84" t="s">
        <v>53</v>
      </c>
      <c r="K1" s="84" t="s">
        <v>18</v>
      </c>
      <c r="L1" s="84" t="s">
        <v>18</v>
      </c>
      <c r="O1" s="84" t="s">
        <v>18</v>
      </c>
      <c r="P1" s="84" t="s">
        <v>18</v>
      </c>
      <c r="R1" s="84" t="s">
        <v>18</v>
      </c>
      <c r="S1" s="84" t="s">
        <v>18</v>
      </c>
      <c r="T1" s="84" t="s">
        <v>18</v>
      </c>
      <c r="V1" s="84" t="s">
        <v>18</v>
      </c>
      <c r="W1" s="84" t="s">
        <v>18</v>
      </c>
      <c r="Y1" s="84" t="s">
        <v>7</v>
      </c>
      <c r="Z1" s="84" t="s">
        <v>7</v>
      </c>
      <c r="AA1" s="84" t="s">
        <v>18</v>
      </c>
      <c r="AB1" s="84" t="s">
        <v>18</v>
      </c>
      <c r="AE1" s="84" t="s">
        <v>18</v>
      </c>
      <c r="AG1" s="84" t="s">
        <v>18</v>
      </c>
    </row>
    <row r="2" spans="1:33">
      <c r="A2" s="84" t="s">
        <v>7</v>
      </c>
      <c r="D2" s="84" t="s">
        <v>19</v>
      </c>
      <c r="E2" s="84" t="s">
        <v>112</v>
      </c>
    </row>
    <row r="3" spans="1:33">
      <c r="A3" s="84" t="s">
        <v>7</v>
      </c>
      <c r="D3" s="84" t="s">
        <v>22</v>
      </c>
      <c r="E3" s="84" t="s">
        <v>20</v>
      </c>
      <c r="F3" s="84" t="s">
        <v>21</v>
      </c>
      <c r="G3" s="84" t="s">
        <v>23</v>
      </c>
      <c r="H3" s="84" t="s">
        <v>47</v>
      </c>
      <c r="I3" s="84" t="s">
        <v>24</v>
      </c>
    </row>
    <row r="4" spans="1:33">
      <c r="A4" s="84" t="s">
        <v>7</v>
      </c>
      <c r="C4" s="84" t="s">
        <v>11</v>
      </c>
      <c r="D4" s="84" t="s">
        <v>113</v>
      </c>
      <c r="E4" s="84" t="s">
        <v>114</v>
      </c>
      <c r="F4" s="84" t="s">
        <v>51</v>
      </c>
      <c r="G4" s="84" t="s">
        <v>25</v>
      </c>
      <c r="H4" s="84" t="s">
        <v>115</v>
      </c>
    </row>
    <row r="5" spans="1:33">
      <c r="A5" s="84" t="s">
        <v>7</v>
      </c>
      <c r="C5" s="84" t="s">
        <v>10</v>
      </c>
      <c r="D5" s="84" t="s">
        <v>116</v>
      </c>
      <c r="E5" s="84" t="s">
        <v>117</v>
      </c>
      <c r="F5" s="84" t="s">
        <v>52</v>
      </c>
      <c r="G5" s="84" t="s">
        <v>25</v>
      </c>
      <c r="H5" s="84" t="s">
        <v>115</v>
      </c>
      <c r="I5" s="84" t="s">
        <v>118</v>
      </c>
    </row>
    <row r="6" spans="1:33">
      <c r="A6" s="84" t="s">
        <v>7</v>
      </c>
      <c r="C6" s="84" t="s">
        <v>41</v>
      </c>
      <c r="D6" s="84" t="s">
        <v>119</v>
      </c>
      <c r="E6" s="84" t="s">
        <v>120</v>
      </c>
      <c r="F6" s="84" t="s">
        <v>52</v>
      </c>
      <c r="G6" s="84" t="s">
        <v>25</v>
      </c>
      <c r="H6" s="84" t="s">
        <v>115</v>
      </c>
      <c r="I6" s="84" t="s">
        <v>121</v>
      </c>
    </row>
    <row r="7" spans="1:33">
      <c r="A7" s="84" t="s">
        <v>7</v>
      </c>
    </row>
    <row r="8" spans="1:33">
      <c r="A8" s="84" t="s">
        <v>7</v>
      </c>
    </row>
    <row r="9" spans="1:33">
      <c r="A9" s="84" t="s">
        <v>7</v>
      </c>
    </row>
    <row r="10" spans="1:33">
      <c r="A10" s="84" t="s">
        <v>7</v>
      </c>
    </row>
    <row r="11" spans="1:33">
      <c r="A11" s="84" t="s">
        <v>7</v>
      </c>
      <c r="C11" s="84" t="s">
        <v>27</v>
      </c>
      <c r="E11" s="84" t="s">
        <v>122</v>
      </c>
    </row>
    <row r="12" spans="1:33">
      <c r="A12" s="84" t="s">
        <v>7</v>
      </c>
      <c r="C12" s="84" t="s">
        <v>28</v>
      </c>
      <c r="E12" s="84" t="s">
        <v>123</v>
      </c>
    </row>
    <row r="13" spans="1:33">
      <c r="A13" s="84" t="s">
        <v>7</v>
      </c>
      <c r="C13" s="84" t="s">
        <v>42</v>
      </c>
      <c r="E13" s="84" t="s">
        <v>124</v>
      </c>
    </row>
    <row r="14" spans="1:33">
      <c r="A14" s="84" t="s">
        <v>7</v>
      </c>
      <c r="C14" s="84" t="s">
        <v>39</v>
      </c>
      <c r="E14" s="84" t="s">
        <v>125</v>
      </c>
    </row>
    <row r="15" spans="1:33">
      <c r="A15" s="84" t="s">
        <v>7</v>
      </c>
      <c r="C15" s="84" t="s">
        <v>43</v>
      </c>
      <c r="E15" s="84" t="s">
        <v>126</v>
      </c>
    </row>
    <row r="16" spans="1:33">
      <c r="A16" s="84" t="s">
        <v>7</v>
      </c>
      <c r="C16" s="84" t="s">
        <v>44</v>
      </c>
      <c r="E16" s="84" t="s">
        <v>127</v>
      </c>
    </row>
    <row r="17" spans="1:42">
      <c r="A17" s="84" t="s">
        <v>7</v>
      </c>
    </row>
    <row r="18" spans="1:42">
      <c r="A18" s="84" t="s">
        <v>7</v>
      </c>
    </row>
    <row r="21" spans="1:42">
      <c r="K21" s="84" t="s">
        <v>76</v>
      </c>
    </row>
    <row r="23" spans="1:42">
      <c r="E23" s="84" t="s">
        <v>29</v>
      </c>
      <c r="K23" s="84" t="s">
        <v>78</v>
      </c>
      <c r="L23" s="84" t="s">
        <v>79</v>
      </c>
      <c r="M23" s="84" t="s">
        <v>14</v>
      </c>
      <c r="N23" s="84" t="s">
        <v>16</v>
      </c>
      <c r="O23" s="84" t="s">
        <v>30</v>
      </c>
      <c r="P23" s="84" t="s">
        <v>98</v>
      </c>
      <c r="Q23" s="84" t="s">
        <v>80</v>
      </c>
      <c r="R23" s="84" t="s">
        <v>31</v>
      </c>
      <c r="S23" s="84" t="s">
        <v>38</v>
      </c>
      <c r="T23" s="84" t="s">
        <v>34</v>
      </c>
      <c r="U23" s="84" t="s">
        <v>15</v>
      </c>
      <c r="V23" s="84" t="s">
        <v>17</v>
      </c>
      <c r="W23" s="84" t="s">
        <v>81</v>
      </c>
      <c r="X23" s="84" t="s">
        <v>82</v>
      </c>
      <c r="Y23" s="84" t="s">
        <v>36</v>
      </c>
      <c r="Z23" s="84" t="s">
        <v>12</v>
      </c>
      <c r="AA23" s="84" t="s">
        <v>32</v>
      </c>
      <c r="AB23" s="84" t="s">
        <v>13</v>
      </c>
      <c r="AC23" s="84" t="s">
        <v>57</v>
      </c>
      <c r="AD23" s="84" t="s">
        <v>58</v>
      </c>
      <c r="AE23" s="84" t="s">
        <v>83</v>
      </c>
      <c r="AF23" s="84" t="s">
        <v>84</v>
      </c>
      <c r="AG23" s="84" t="s">
        <v>85</v>
      </c>
      <c r="AH23" s="84" t="s">
        <v>86</v>
      </c>
      <c r="AI23" s="84" t="s">
        <v>87</v>
      </c>
      <c r="AJ23" s="84" t="s">
        <v>88</v>
      </c>
      <c r="AK23" s="84" t="s">
        <v>89</v>
      </c>
      <c r="AL23" s="84" t="s">
        <v>90</v>
      </c>
      <c r="AM23" s="84" t="s">
        <v>91</v>
      </c>
      <c r="AN23" s="84" t="s">
        <v>92</v>
      </c>
      <c r="AO23" s="84" t="s">
        <v>93</v>
      </c>
      <c r="AP23" s="84" t="s">
        <v>94</v>
      </c>
    </row>
    <row r="24" spans="1:42">
      <c r="B24" s="84" t="s">
        <v>128</v>
      </c>
      <c r="C24" s="84" t="s">
        <v>48</v>
      </c>
      <c r="E24" s="84" t="s">
        <v>129</v>
      </c>
      <c r="K24" s="84" t="s">
        <v>130</v>
      </c>
      <c r="L24" s="84" t="s">
        <v>131</v>
      </c>
      <c r="M24" s="84" t="s">
        <v>148</v>
      </c>
      <c r="N24" s="84" t="s">
        <v>149</v>
      </c>
      <c r="O24" s="84" t="s">
        <v>150</v>
      </c>
      <c r="P24" s="84" t="s">
        <v>151</v>
      </c>
      <c r="R24" s="84" t="s">
        <v>152</v>
      </c>
      <c r="S24" s="84" t="s">
        <v>153</v>
      </c>
      <c r="T24" s="84" t="s">
        <v>154</v>
      </c>
      <c r="U24" s="84" t="s">
        <v>155</v>
      </c>
      <c r="V24" s="84" t="s">
        <v>156</v>
      </c>
      <c r="W24" s="84" t="s">
        <v>157</v>
      </c>
      <c r="X24" s="84" t="s">
        <v>158</v>
      </c>
      <c r="Y24" s="84" t="s">
        <v>159</v>
      </c>
      <c r="Z24" s="84" t="s">
        <v>160</v>
      </c>
      <c r="AA24" s="84" t="s">
        <v>161</v>
      </c>
      <c r="AB24" s="84" t="s">
        <v>162</v>
      </c>
      <c r="AC24" s="84" t="s">
        <v>163</v>
      </c>
      <c r="AD24" s="84" t="s">
        <v>164</v>
      </c>
      <c r="AE24" s="84" t="s">
        <v>165</v>
      </c>
      <c r="AF24" s="84" t="s">
        <v>164</v>
      </c>
      <c r="AG24" s="84" t="s">
        <v>96</v>
      </c>
      <c r="AH24" s="84" t="s">
        <v>166</v>
      </c>
      <c r="AI24" s="84" t="s">
        <v>95</v>
      </c>
      <c r="AJ24" s="84" t="s">
        <v>97</v>
      </c>
      <c r="AK24" s="84" t="s">
        <v>167</v>
      </c>
      <c r="AL24" s="84" t="s">
        <v>168</v>
      </c>
      <c r="AM24" s="84" t="s">
        <v>169</v>
      </c>
      <c r="AN24" s="84" t="s">
        <v>170</v>
      </c>
      <c r="AO24" s="84" t="s">
        <v>171</v>
      </c>
      <c r="AP24" s="84" t="s">
        <v>172</v>
      </c>
    </row>
    <row r="25" spans="1:42">
      <c r="B25" s="84" t="s">
        <v>132</v>
      </c>
      <c r="C25" s="84" t="s">
        <v>49</v>
      </c>
      <c r="E25" s="84" t="s">
        <v>133</v>
      </c>
      <c r="K25" s="84" t="s">
        <v>173</v>
      </c>
      <c r="L25" s="84" t="s">
        <v>174</v>
      </c>
      <c r="O25" s="84" t="s">
        <v>175</v>
      </c>
      <c r="R25" s="84" t="s">
        <v>176</v>
      </c>
      <c r="S25" s="84" t="s">
        <v>177</v>
      </c>
      <c r="T25" s="84" t="s">
        <v>178</v>
      </c>
      <c r="V25" s="84" t="s">
        <v>179</v>
      </c>
      <c r="Y25" s="84" t="s">
        <v>178</v>
      </c>
      <c r="Z25" s="84" t="s">
        <v>180</v>
      </c>
      <c r="AA25" s="84" t="s">
        <v>181</v>
      </c>
      <c r="AB25" s="84" t="s">
        <v>182</v>
      </c>
      <c r="AC25" s="84" t="s">
        <v>183</v>
      </c>
      <c r="AD25" s="84" t="s">
        <v>184</v>
      </c>
      <c r="AE25" s="84" t="s">
        <v>185</v>
      </c>
      <c r="AF25" s="84" t="s">
        <v>186</v>
      </c>
      <c r="AG25" s="84" t="s">
        <v>187</v>
      </c>
      <c r="AH25" s="84" t="s">
        <v>188</v>
      </c>
    </row>
    <row r="26" spans="1:42">
      <c r="B26" s="84" t="s">
        <v>134</v>
      </c>
      <c r="C26" s="84" t="s">
        <v>50</v>
      </c>
      <c r="E26" s="84" t="s">
        <v>135</v>
      </c>
      <c r="K26" s="84" t="s">
        <v>189</v>
      </c>
      <c r="L26" s="84" t="s">
        <v>190</v>
      </c>
      <c r="O26" s="84" t="s">
        <v>191</v>
      </c>
      <c r="R26" s="84" t="s">
        <v>192</v>
      </c>
      <c r="S26" s="84" t="s">
        <v>193</v>
      </c>
      <c r="T26" s="84" t="s">
        <v>194</v>
      </c>
      <c r="V26" s="84" t="s">
        <v>195</v>
      </c>
      <c r="Y26" s="84" t="s">
        <v>194</v>
      </c>
      <c r="Z26" s="84" t="s">
        <v>196</v>
      </c>
      <c r="AA26" s="84" t="s">
        <v>197</v>
      </c>
      <c r="AB26" s="84" t="s">
        <v>198</v>
      </c>
      <c r="AC26" s="84" t="s">
        <v>199</v>
      </c>
      <c r="AD26" s="84" t="s">
        <v>200</v>
      </c>
      <c r="AE26" s="84" t="s">
        <v>201</v>
      </c>
      <c r="AF26" s="84" t="s">
        <v>202</v>
      </c>
      <c r="AG26" s="84" t="s">
        <v>203</v>
      </c>
      <c r="AH26" s="84" t="s">
        <v>204</v>
      </c>
    </row>
    <row r="28" spans="1:42">
      <c r="AC28" s="84" t="s">
        <v>136</v>
      </c>
      <c r="AD28" s="84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77BB-7D13-4E3D-83F5-7F9C9C7412A4}">
  <dimension ref="A1:E26"/>
  <sheetViews>
    <sheetView workbookViewId="0"/>
  </sheetViews>
  <sheetFormatPr defaultRowHeight="15"/>
  <sheetData>
    <row r="1" spans="1:5">
      <c r="A1" s="84" t="s">
        <v>145</v>
      </c>
      <c r="B1" s="84" t="s">
        <v>1</v>
      </c>
      <c r="C1" s="84" t="s">
        <v>2</v>
      </c>
      <c r="D1" s="84" t="s">
        <v>3</v>
      </c>
    </row>
    <row r="2" spans="1:5">
      <c r="B2" s="84" t="s">
        <v>19</v>
      </c>
      <c r="C2" s="84" t="s">
        <v>4</v>
      </c>
    </row>
    <row r="3" spans="1:5">
      <c r="A3" s="84" t="s">
        <v>0</v>
      </c>
      <c r="B3" s="84" t="s">
        <v>5</v>
      </c>
      <c r="C3" s="84" t="s">
        <v>231</v>
      </c>
    </row>
    <row r="4" spans="1:5">
      <c r="A4" s="84" t="s">
        <v>0</v>
      </c>
      <c r="B4" s="84" t="s">
        <v>6</v>
      </c>
      <c r="C4" s="84" t="s">
        <v>232</v>
      </c>
    </row>
    <row r="5" spans="1:5">
      <c r="A5" s="84" t="s">
        <v>0</v>
      </c>
      <c r="B5" s="84" t="s">
        <v>26</v>
      </c>
      <c r="C5" s="84" t="s">
        <v>100</v>
      </c>
      <c r="D5" s="84" t="s">
        <v>101</v>
      </c>
      <c r="E5" s="84" t="s">
        <v>45</v>
      </c>
    </row>
    <row r="8" spans="1:5">
      <c r="A8" s="84" t="s">
        <v>8</v>
      </c>
      <c r="C8" s="84" t="s">
        <v>102</v>
      </c>
    </row>
    <row r="9" spans="1:5">
      <c r="A9" s="84" t="s">
        <v>9</v>
      </c>
      <c r="C9" s="84" t="s">
        <v>103</v>
      </c>
    </row>
    <row r="10" spans="1:5">
      <c r="B10" s="84" t="s">
        <v>42</v>
      </c>
      <c r="C10" s="84" t="s">
        <v>104</v>
      </c>
    </row>
    <row r="11" spans="1:5">
      <c r="B11" s="84" t="s">
        <v>39</v>
      </c>
      <c r="C11" s="84" t="s">
        <v>104</v>
      </c>
    </row>
    <row r="12" spans="1:5">
      <c r="B12" s="84" t="s">
        <v>43</v>
      </c>
      <c r="C12" s="84" t="s">
        <v>105</v>
      </c>
    </row>
    <row r="13" spans="1:5">
      <c r="B13" s="84" t="s">
        <v>44</v>
      </c>
      <c r="C13" s="84" t="s">
        <v>106</v>
      </c>
      <c r="D13" s="84" t="s">
        <v>107</v>
      </c>
    </row>
    <row r="14" spans="1:5">
      <c r="D14" s="84" t="s">
        <v>108</v>
      </c>
    </row>
    <row r="15" spans="1:5">
      <c r="D15" s="84" t="s">
        <v>141</v>
      </c>
    </row>
    <row r="23" spans="3:3">
      <c r="C23" s="84" t="s">
        <v>77</v>
      </c>
    </row>
    <row r="24" spans="3:3">
      <c r="C24" s="84" t="s">
        <v>109</v>
      </c>
    </row>
    <row r="25" spans="3:3">
      <c r="C25" s="84" t="s">
        <v>110</v>
      </c>
    </row>
    <row r="26" spans="3:3">
      <c r="C26" s="84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ACEF-6B57-4BBD-ACBC-782E2CEAE46D}">
  <dimension ref="A1:AP29"/>
  <sheetViews>
    <sheetView workbookViewId="0"/>
  </sheetViews>
  <sheetFormatPr defaultRowHeight="15"/>
  <sheetData>
    <row r="1" spans="1:33">
      <c r="A1" s="84" t="s">
        <v>147</v>
      </c>
      <c r="B1" s="84" t="s">
        <v>46</v>
      </c>
      <c r="C1" s="84" t="s">
        <v>7</v>
      </c>
      <c r="D1" s="84" t="s">
        <v>7</v>
      </c>
      <c r="E1" s="84" t="s">
        <v>7</v>
      </c>
      <c r="F1" s="84" t="s">
        <v>7</v>
      </c>
      <c r="G1" s="84" t="s">
        <v>7</v>
      </c>
      <c r="H1" s="84" t="s">
        <v>7</v>
      </c>
      <c r="I1" s="84" t="s">
        <v>7</v>
      </c>
      <c r="J1" s="84" t="s">
        <v>53</v>
      </c>
      <c r="K1" s="84" t="s">
        <v>18</v>
      </c>
      <c r="L1" s="84" t="s">
        <v>18</v>
      </c>
      <c r="O1" s="84" t="s">
        <v>18</v>
      </c>
      <c r="P1" s="84" t="s">
        <v>18</v>
      </c>
      <c r="R1" s="84" t="s">
        <v>18</v>
      </c>
      <c r="S1" s="84" t="s">
        <v>18</v>
      </c>
      <c r="T1" s="84" t="s">
        <v>18</v>
      </c>
      <c r="V1" s="84" t="s">
        <v>18</v>
      </c>
      <c r="W1" s="84" t="s">
        <v>18</v>
      </c>
      <c r="Y1" s="84" t="s">
        <v>7</v>
      </c>
      <c r="Z1" s="84" t="s">
        <v>7</v>
      </c>
      <c r="AA1" s="84" t="s">
        <v>18</v>
      </c>
      <c r="AB1" s="84" t="s">
        <v>18</v>
      </c>
      <c r="AE1" s="84" t="s">
        <v>18</v>
      </c>
      <c r="AG1" s="84" t="s">
        <v>18</v>
      </c>
    </row>
    <row r="2" spans="1:33">
      <c r="A2" s="84" t="s">
        <v>7</v>
      </c>
      <c r="D2" s="84" t="s">
        <v>19</v>
      </c>
      <c r="E2" s="84" t="s">
        <v>112</v>
      </c>
    </row>
    <row r="3" spans="1:33">
      <c r="A3" s="84" t="s">
        <v>7</v>
      </c>
      <c r="D3" s="84" t="s">
        <v>22</v>
      </c>
      <c r="E3" s="84" t="s">
        <v>20</v>
      </c>
      <c r="F3" s="84" t="s">
        <v>21</v>
      </c>
      <c r="G3" s="84" t="s">
        <v>23</v>
      </c>
      <c r="H3" s="84" t="s">
        <v>47</v>
      </c>
      <c r="I3" s="84" t="s">
        <v>24</v>
      </c>
    </row>
    <row r="4" spans="1:33">
      <c r="A4" s="84" t="s">
        <v>7</v>
      </c>
      <c r="C4" s="84" t="s">
        <v>11</v>
      </c>
      <c r="D4" s="84" t="s">
        <v>113</v>
      </c>
      <c r="E4" s="84" t="s">
        <v>114</v>
      </c>
      <c r="F4" s="84" t="s">
        <v>51</v>
      </c>
      <c r="G4" s="84" t="s">
        <v>25</v>
      </c>
      <c r="H4" s="84" t="s">
        <v>115</v>
      </c>
    </row>
    <row r="5" spans="1:33">
      <c r="A5" s="84" t="s">
        <v>7</v>
      </c>
      <c r="C5" s="84" t="s">
        <v>10</v>
      </c>
      <c r="D5" s="84" t="s">
        <v>116</v>
      </c>
      <c r="E5" s="84" t="s">
        <v>117</v>
      </c>
      <c r="F5" s="84" t="s">
        <v>52</v>
      </c>
      <c r="G5" s="84" t="s">
        <v>25</v>
      </c>
      <c r="H5" s="84" t="s">
        <v>115</v>
      </c>
      <c r="I5" s="84" t="s">
        <v>118</v>
      </c>
    </row>
    <row r="6" spans="1:33">
      <c r="A6" s="84" t="s">
        <v>7</v>
      </c>
      <c r="C6" s="84" t="s">
        <v>41</v>
      </c>
      <c r="D6" s="84" t="s">
        <v>119</v>
      </c>
      <c r="E6" s="84" t="s">
        <v>120</v>
      </c>
      <c r="F6" s="84" t="s">
        <v>52</v>
      </c>
      <c r="G6" s="84" t="s">
        <v>25</v>
      </c>
      <c r="H6" s="84" t="s">
        <v>115</v>
      </c>
      <c r="I6" s="84" t="s">
        <v>121</v>
      </c>
    </row>
    <row r="7" spans="1:33">
      <c r="A7" s="84" t="s">
        <v>7</v>
      </c>
    </row>
    <row r="8" spans="1:33">
      <c r="A8" s="84" t="s">
        <v>7</v>
      </c>
    </row>
    <row r="9" spans="1:33">
      <c r="A9" s="84" t="s">
        <v>7</v>
      </c>
    </row>
    <row r="10" spans="1:33">
      <c r="A10" s="84" t="s">
        <v>7</v>
      </c>
    </row>
    <row r="11" spans="1:33">
      <c r="A11" s="84" t="s">
        <v>7</v>
      </c>
      <c r="C11" s="84" t="s">
        <v>27</v>
      </c>
      <c r="E11" s="84" t="s">
        <v>122</v>
      </c>
    </row>
    <row r="12" spans="1:33">
      <c r="A12" s="84" t="s">
        <v>7</v>
      </c>
      <c r="C12" s="84" t="s">
        <v>28</v>
      </c>
      <c r="E12" s="84" t="s">
        <v>123</v>
      </c>
    </row>
    <row r="13" spans="1:33">
      <c r="A13" s="84" t="s">
        <v>7</v>
      </c>
      <c r="C13" s="84" t="s">
        <v>42</v>
      </c>
      <c r="E13" s="84" t="s">
        <v>124</v>
      </c>
    </row>
    <row r="14" spans="1:33">
      <c r="A14" s="84" t="s">
        <v>7</v>
      </c>
      <c r="C14" s="84" t="s">
        <v>39</v>
      </c>
      <c r="E14" s="84" t="s">
        <v>125</v>
      </c>
    </row>
    <row r="15" spans="1:33">
      <c r="A15" s="84" t="s">
        <v>7</v>
      </c>
      <c r="C15" s="84" t="s">
        <v>43</v>
      </c>
      <c r="E15" s="84" t="s">
        <v>126</v>
      </c>
    </row>
    <row r="16" spans="1:33">
      <c r="A16" s="84" t="s">
        <v>7</v>
      </c>
      <c r="C16" s="84" t="s">
        <v>44</v>
      </c>
      <c r="E16" s="84" t="s">
        <v>127</v>
      </c>
    </row>
    <row r="17" spans="1:42">
      <c r="A17" s="84" t="s">
        <v>7</v>
      </c>
    </row>
    <row r="18" spans="1:42">
      <c r="A18" s="84" t="s">
        <v>7</v>
      </c>
    </row>
    <row r="21" spans="1:42">
      <c r="K21" s="84" t="s">
        <v>76</v>
      </c>
    </row>
    <row r="23" spans="1:42">
      <c r="E23" s="84" t="s">
        <v>29</v>
      </c>
      <c r="K23" s="84" t="s">
        <v>78</v>
      </c>
      <c r="L23" s="84" t="s">
        <v>79</v>
      </c>
      <c r="M23" s="84" t="s">
        <v>14</v>
      </c>
      <c r="N23" s="84" t="s">
        <v>16</v>
      </c>
      <c r="O23" s="84" t="s">
        <v>30</v>
      </c>
      <c r="P23" s="84" t="s">
        <v>98</v>
      </c>
      <c r="Q23" s="84" t="s">
        <v>80</v>
      </c>
      <c r="R23" s="84" t="s">
        <v>31</v>
      </c>
      <c r="S23" s="84" t="s">
        <v>38</v>
      </c>
      <c r="T23" s="84" t="s">
        <v>34</v>
      </c>
      <c r="U23" s="84" t="s">
        <v>15</v>
      </c>
      <c r="V23" s="84" t="s">
        <v>17</v>
      </c>
      <c r="W23" s="84" t="s">
        <v>81</v>
      </c>
      <c r="X23" s="84" t="s">
        <v>82</v>
      </c>
      <c r="Y23" s="84" t="s">
        <v>36</v>
      </c>
      <c r="Z23" s="84" t="s">
        <v>12</v>
      </c>
      <c r="AA23" s="84" t="s">
        <v>32</v>
      </c>
      <c r="AB23" s="84" t="s">
        <v>13</v>
      </c>
      <c r="AC23" s="84" t="s">
        <v>57</v>
      </c>
      <c r="AD23" s="84" t="s">
        <v>58</v>
      </c>
      <c r="AE23" s="84" t="s">
        <v>83</v>
      </c>
      <c r="AF23" s="84" t="s">
        <v>84</v>
      </c>
      <c r="AG23" s="84" t="s">
        <v>85</v>
      </c>
      <c r="AH23" s="84" t="s">
        <v>86</v>
      </c>
      <c r="AI23" s="84" t="s">
        <v>87</v>
      </c>
      <c r="AJ23" s="84" t="s">
        <v>88</v>
      </c>
      <c r="AK23" s="84" t="s">
        <v>89</v>
      </c>
      <c r="AL23" s="84" t="s">
        <v>90</v>
      </c>
      <c r="AM23" s="84" t="s">
        <v>91</v>
      </c>
      <c r="AN23" s="84" t="s">
        <v>92</v>
      </c>
      <c r="AO23" s="84" t="s">
        <v>93</v>
      </c>
      <c r="AP23" s="84" t="s">
        <v>94</v>
      </c>
    </row>
    <row r="24" spans="1:42">
      <c r="B24" s="84" t="s">
        <v>128</v>
      </c>
      <c r="C24" s="84" t="s">
        <v>48</v>
      </c>
      <c r="E24" s="84" t="s">
        <v>129</v>
      </c>
      <c r="K24" s="84" t="s">
        <v>130</v>
      </c>
      <c r="L24" s="84" t="s">
        <v>131</v>
      </c>
      <c r="M24" s="84" t="s">
        <v>148</v>
      </c>
      <c r="N24" s="84" t="s">
        <v>149</v>
      </c>
      <c r="O24" s="84" t="s">
        <v>150</v>
      </c>
      <c r="P24" s="84" t="s">
        <v>151</v>
      </c>
      <c r="R24" s="84" t="s">
        <v>152</v>
      </c>
      <c r="S24" s="84" t="s">
        <v>153</v>
      </c>
      <c r="T24" s="84" t="s">
        <v>154</v>
      </c>
      <c r="U24" s="84" t="s">
        <v>155</v>
      </c>
      <c r="V24" s="84" t="s">
        <v>156</v>
      </c>
      <c r="W24" s="84" t="s">
        <v>157</v>
      </c>
      <c r="X24" s="84" t="s">
        <v>158</v>
      </c>
      <c r="Y24" s="84" t="s">
        <v>159</v>
      </c>
      <c r="Z24" s="84" t="s">
        <v>160</v>
      </c>
      <c r="AA24" s="84" t="s">
        <v>161</v>
      </c>
      <c r="AB24" s="84" t="s">
        <v>162</v>
      </c>
      <c r="AC24" s="84" t="s">
        <v>163</v>
      </c>
      <c r="AD24" s="84" t="s">
        <v>164</v>
      </c>
      <c r="AE24" s="84" t="s">
        <v>165</v>
      </c>
      <c r="AF24" s="84" t="s">
        <v>164</v>
      </c>
      <c r="AG24" s="84" t="s">
        <v>96</v>
      </c>
      <c r="AH24" s="84" t="s">
        <v>166</v>
      </c>
      <c r="AI24" s="84" t="s">
        <v>95</v>
      </c>
      <c r="AJ24" s="84" t="s">
        <v>97</v>
      </c>
      <c r="AK24" s="84" t="s">
        <v>167</v>
      </c>
      <c r="AL24" s="84" t="s">
        <v>168</v>
      </c>
      <c r="AM24" s="84" t="s">
        <v>169</v>
      </c>
      <c r="AN24" s="84" t="s">
        <v>170</v>
      </c>
      <c r="AO24" s="84" t="s">
        <v>171</v>
      </c>
      <c r="AP24" s="84" t="s">
        <v>172</v>
      </c>
    </row>
    <row r="25" spans="1:42">
      <c r="A25" s="84" t="s">
        <v>137</v>
      </c>
      <c r="B25" s="84" t="s">
        <v>132</v>
      </c>
      <c r="C25" s="84" t="s">
        <v>48</v>
      </c>
      <c r="E25" s="84" t="s">
        <v>233</v>
      </c>
      <c r="K25" s="84" t="s">
        <v>138</v>
      </c>
      <c r="L25" s="84" t="s">
        <v>139</v>
      </c>
      <c r="M25" s="84" t="s">
        <v>173</v>
      </c>
      <c r="N25" s="84" t="s">
        <v>174</v>
      </c>
      <c r="O25" s="84" t="s">
        <v>175</v>
      </c>
      <c r="P25" s="84" t="s">
        <v>206</v>
      </c>
      <c r="R25" s="84" t="s">
        <v>176</v>
      </c>
      <c r="S25" s="84" t="s">
        <v>177</v>
      </c>
      <c r="T25" s="84" t="s">
        <v>179</v>
      </c>
      <c r="U25" s="84" t="s">
        <v>207</v>
      </c>
      <c r="V25" s="84" t="s">
        <v>208</v>
      </c>
      <c r="W25" s="84" t="s">
        <v>209</v>
      </c>
      <c r="X25" s="84" t="s">
        <v>210</v>
      </c>
      <c r="Y25" s="84" t="s">
        <v>178</v>
      </c>
      <c r="Z25" s="84" t="s">
        <v>180</v>
      </c>
      <c r="AA25" s="84" t="s">
        <v>181</v>
      </c>
      <c r="AB25" s="84" t="s">
        <v>182</v>
      </c>
      <c r="AC25" s="84" t="s">
        <v>183</v>
      </c>
      <c r="AD25" s="84" t="s">
        <v>184</v>
      </c>
      <c r="AE25" s="84" t="s">
        <v>211</v>
      </c>
      <c r="AF25" s="84" t="s">
        <v>184</v>
      </c>
      <c r="AG25" s="84" t="s">
        <v>96</v>
      </c>
      <c r="AH25" s="84" t="s">
        <v>186</v>
      </c>
      <c r="AI25" s="84" t="s">
        <v>95</v>
      </c>
      <c r="AJ25" s="84" t="s">
        <v>97</v>
      </c>
      <c r="AK25" s="84" t="s">
        <v>212</v>
      </c>
      <c r="AL25" s="84" t="s">
        <v>213</v>
      </c>
      <c r="AM25" s="84" t="s">
        <v>214</v>
      </c>
      <c r="AN25" s="84" t="s">
        <v>215</v>
      </c>
      <c r="AO25" s="84" t="s">
        <v>216</v>
      </c>
      <c r="AP25" s="84" t="s">
        <v>217</v>
      </c>
    </row>
    <row r="26" spans="1:42">
      <c r="B26" s="84" t="s">
        <v>134</v>
      </c>
      <c r="C26" s="84" t="s">
        <v>49</v>
      </c>
      <c r="E26" s="84" t="s">
        <v>133</v>
      </c>
      <c r="K26" s="84" t="s">
        <v>189</v>
      </c>
      <c r="L26" s="84" t="s">
        <v>190</v>
      </c>
      <c r="O26" s="84" t="s">
        <v>191</v>
      </c>
      <c r="R26" s="84" t="s">
        <v>192</v>
      </c>
      <c r="S26" s="84" t="s">
        <v>193</v>
      </c>
      <c r="T26" s="84" t="s">
        <v>194</v>
      </c>
      <c r="V26" s="84" t="s">
        <v>195</v>
      </c>
      <c r="Y26" s="84" t="s">
        <v>194</v>
      </c>
      <c r="Z26" s="84" t="s">
        <v>196</v>
      </c>
      <c r="AA26" s="84" t="s">
        <v>197</v>
      </c>
      <c r="AB26" s="84" t="s">
        <v>198</v>
      </c>
      <c r="AC26" s="84" t="s">
        <v>199</v>
      </c>
      <c r="AD26" s="84" t="s">
        <v>200</v>
      </c>
      <c r="AE26" s="84" t="s">
        <v>201</v>
      </c>
      <c r="AF26" s="84" t="s">
        <v>202</v>
      </c>
      <c r="AG26" s="84" t="s">
        <v>203</v>
      </c>
      <c r="AH26" s="84" t="s">
        <v>204</v>
      </c>
    </row>
    <row r="27" spans="1:42">
      <c r="B27" s="84" t="s">
        <v>140</v>
      </c>
      <c r="C27" s="84" t="s">
        <v>50</v>
      </c>
      <c r="E27" s="84" t="s">
        <v>135</v>
      </c>
      <c r="K27" s="84" t="s">
        <v>218</v>
      </c>
      <c r="L27" s="84" t="s">
        <v>219</v>
      </c>
      <c r="O27" s="84" t="s">
        <v>220</v>
      </c>
      <c r="R27" s="84" t="s">
        <v>221</v>
      </c>
      <c r="S27" s="84" t="s">
        <v>222</v>
      </c>
      <c r="T27" s="84" t="s">
        <v>224</v>
      </c>
      <c r="V27" s="84" t="s">
        <v>223</v>
      </c>
      <c r="Y27" s="84" t="s">
        <v>224</v>
      </c>
      <c r="Z27" s="84" t="s">
        <v>225</v>
      </c>
      <c r="AA27" s="84" t="s">
        <v>226</v>
      </c>
      <c r="AB27" s="84" t="s">
        <v>227</v>
      </c>
      <c r="AC27" s="84" t="s">
        <v>228</v>
      </c>
      <c r="AD27" s="84" t="s">
        <v>229</v>
      </c>
      <c r="AE27" s="84" t="s">
        <v>234</v>
      </c>
      <c r="AF27" s="84" t="s">
        <v>230</v>
      </c>
      <c r="AG27" s="84" t="s">
        <v>235</v>
      </c>
      <c r="AH27" s="84" t="s">
        <v>236</v>
      </c>
    </row>
    <row r="29" spans="1:42">
      <c r="AC29" s="84" t="s">
        <v>237</v>
      </c>
      <c r="AD29" s="84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2023-03-06T12:07:40Z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