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B04ED580-6409-4EE4-808E-B532F6E322C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8" sheetId="32" state="veryHidden" r:id="rId9"/>
    <sheet name="Sheet9" sheetId="33" state="veryHidden" r:id="rId10"/>
  </sheets>
  <definedNames>
    <definedName name="_xlnm._FilterDatabase" localSheetId="1" hidden="1">Data!$K$23:$AR$28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6" i="2"/>
  <c r="X25" i="2" l="1"/>
  <c r="L25" i="2"/>
  <c r="K25" i="2"/>
  <c r="B25" i="2" s="1"/>
  <c r="AD25" i="2"/>
  <c r="X26" i="2"/>
  <c r="L26" i="2"/>
  <c r="K26" i="2"/>
  <c r="B26" i="2" s="1"/>
  <c r="AD26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K24" i="2" l="1"/>
  <c r="B24" i="2" s="1"/>
  <c r="L24" i="2"/>
  <c r="X24" i="2"/>
  <c r="AD24" i="2"/>
  <c r="E6" i="2"/>
  <c r="E5" i="2"/>
  <c r="B27" i="2" l="1"/>
  <c r="AD27" i="2"/>
  <c r="B28" i="2"/>
  <c r="AD28" i="2"/>
</calcChain>
</file>

<file path=xl/sharedStrings.xml><?xml version="1.0" encoding="utf-8"?>
<sst xmlns="http://schemas.openxmlformats.org/spreadsheetml/2006/main" count="1050" uniqueCount="284">
  <si>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</si>
  <si>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</si>
  <si>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</si>
  <si>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</si>
  <si>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</si>
  <si>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</si>
  <si>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</si>
  <si>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</si>
  <si>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</si>
  <si>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</si>
  <si>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</si>
  <si>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</si>
  <si>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</si>
  <si>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</si>
  <si>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</si>
  <si>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</si>
  <si>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</si>
  <si>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</si>
  <si>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</si>
  <si>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</si>
  <si>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</si>
  <si>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</si>
  <si>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</si>
  <si>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</si>
  <si>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</si>
  <si>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</si>
  <si>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</si>
  <si>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</si>
  <si>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</si>
  <si>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</si>
  <si>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</si>
  <si>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</si>
  <si>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</si>
  <si>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</si>
  <si>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</si>
  <si>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</si>
  <si>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</si>
  <si>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</si>
  <si>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</si>
  <si>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</si>
  <si>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</si>
  <si>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</si>
  <si>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</si>
  <si>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</si>
  <si>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</si>
  <si>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</si>
  <si>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</si>
  <si>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</si>
  <si>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</si>
  <si>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</si>
  <si>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</si>
  <si>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</si>
  <si>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</si>
  <si>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</si>
  <si>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</si>
  <si>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</si>
  <si>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</si>
  <si>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</si>
  <si>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</si>
  <si>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</si>
  <si>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</si>
  <si>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</si>
  <si>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</si>
  <si>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</si>
  <si>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</si>
  <si>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</si>
  <si>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</si>
  <si>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</si>
  <si>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</si>
  <si>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</si>
  <si>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</si>
  <si>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</si>
  <si>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</si>
  <si>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</si>
  <si>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</si>
  <si>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</si>
  <si>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</si>
  <si>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</si>
  <si>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</si>
  <si>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</si>
  <si>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</si>
  <si>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</si>
  <si>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</si>
  <si>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</si>
  <si>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</si>
  <si>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</si>
  <si>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</si>
  <si>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</si>
  <si>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</si>
  <si>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</si>
  <si>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</si>
  <si>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</si>
  <si>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</si>
  <si>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</si>
  <si>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</si>
  <si>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</si>
  <si>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</si>
  <si>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</si>
  <si>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</si>
  <si>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</si>
  <si>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</si>
  <si>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</si>
  <si>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</si>
  <si>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</si>
  <si>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</si>
  <si>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</si>
  <si>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</si>
  <si>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</si>
  <si>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</si>
  <si>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</si>
  <si>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</si>
  <si>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</si>
  <si>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</si>
  <si>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</si>
  <si>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</si>
  <si>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</si>
  <si>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</si>
  <si>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</si>
  <si>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</si>
  <si>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</si>
  <si>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</si>
  <si>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</si>
  <si>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</si>
  <si>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</si>
  <si>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</si>
  <si>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</si>
  <si>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</si>
  <si>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</si>
  <si>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</si>
  <si>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</si>
  <si>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</si>
  <si>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</si>
  <si>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</si>
  <si>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</si>
  <si>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</si>
  <si>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</si>
  <si>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</si>
  <si>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</si>
  <si>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</si>
  <si>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</si>
  <si>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</si>
  <si>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</si>
  <si>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</si>
  <si>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</si>
  <si>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</si>
  <si>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</si>
  <si>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</si>
  <si>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</si>
  <si>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</si>
  <si>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</si>
  <si>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</si>
  <si>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</si>
  <si>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</si>
  <si>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</si>
  <si>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</si>
  <si>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</si>
  <si>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</si>
  <si>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</si>
  <si>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</si>
  <si>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</si>
  <si>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</si>
  <si>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</si>
  <si>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</si>
  <si>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</si>
  <si>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</si>
  <si>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</si>
  <si>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</si>
  <si>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</si>
  <si>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</si>
  <si>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</si>
  <si>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</si>
  <si>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</si>
  <si>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</si>
  <si>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</si>
  <si>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</si>
  <si>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</si>
  <si>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</si>
  <si>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</si>
  <si>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</si>
  <si>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</si>
  <si>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</si>
  <si>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</si>
  <si>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</si>
  <si>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</si>
  <si>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</si>
  <si>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</si>
  <si>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</si>
  <si>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</si>
  <si>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</si>
  <si>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</si>
  <si>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</si>
  <si>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</si>
  <si>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</si>
  <si>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</si>
  <si>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</si>
  <si>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</si>
  <si>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</si>
  <si>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</si>
  <si>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</si>
  <si>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</si>
  <si>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</si>
  <si>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</si>
  <si>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</si>
  <si>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</si>
  <si>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</si>
  <si>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</si>
  <si>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</si>
  <si>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</si>
  <si>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</si>
  <si>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</si>
  <si>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</si>
  <si>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</si>
  <si>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</si>
  <si>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</si>
  <si>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</si>
  <si>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</si>
  <si>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</si>
  <si>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</si>
  <si>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</si>
  <si>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</si>
  <si>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</si>
  <si>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</si>
  <si>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</si>
  <si>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</si>
  <si>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</si>
  <si>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</si>
  <si>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</si>
  <si>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</si>
  <si>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</si>
  <si>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</si>
  <si>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</si>
  <si>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</si>
  <si>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</si>
  <si>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</si>
  <si>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</si>
  <si>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</si>
  <si>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</si>
  <si>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</si>
  <si>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</si>
  <si>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</si>
  <si>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</si>
  <si>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</si>
  <si>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</si>
  <si>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</si>
  <si>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="01/08/2023"</t>
  </si>
  <si>
    <t>="31/08/2023"</t>
  </si>
  <si>
    <t>="101"</t>
  </si>
  <si>
    <t>="""UICACS"","""","""",""2=DOCNUM"",""33032636"",""14=CUSTREF"",""7452005545"",""14=U_CUSTREF"",""7452005545"",""15=DOCDATE"",""30/8/2023"",""15=TAXDATE"",""30/8/2023"",""14=CARDCODE"",""CN0245-SGD"",""14=CARDNAME"",""NATIONAL UNIVERSITY HEALTH SYSTEM PTE. LTD."",""14=ITEMCODE"",""MS126-00172G"&amp;"LP"",""14=ITEMNAME"",""MS AZUREDEVOPSSERVERCAL SNGL LICSAPK MVL USRCAL"",""10=QUANTITY"",""12.000000"",""14=U_PONO"","""",""15=U_PODATE"",""29/8/2023"",""10=U_TLINTCOS"",""0.000000"",""2=SLPCODE"",""101"",""14=SLPNAME"",""E0001-MM"",""14=MEMO"",""MELIZA MARQUEZ"",""14=CONTACTNAME"",""E-INVO"&amp;"ICE(AP DIRECT)"",""10=LINETOTAL"",""7419.240000"",""14=U_ENR"","""",""14=U_MSENR"",""S7138270"",""14=U_MSPCN"",""AB57EDFE"",""14=ADDRESS2"",""NATASYA SAHDON_x000D_NUHS TOWER BLOCK 1E KENT RIDGE ROAD, LEVEL 13  SINGAPORE 119228_x000D__x000D_TEL: 97927561_x000D_FAX: _x000D_EMAIL: Natasya_SAHDON@nuhs.edu.sg"&amp;""""</t>
  </si>
  <si>
    <t>="""UICACS"","""","""",""2=DOCNUM"",""33032636"",""14=CUSTREF"",""7452005545"",""14=U_CUSTREF"",""7452005545"",""15=DOCDATE"",""30/8/2023"",""15=TAXDATE"",""30/8/2023"",""14=CARDCODE"",""CN0245-SGD"",""14=CARDNAME"",""NATIONAL UNIVERSITY HEALTH SYSTEM PTE. LTD."",""14=ITEMCODE"",""MS125-00113G"&amp;"LP"",""14=ITEMNAME"",""MS AZUREDEVOPSSERVER SNGL LICSAPK MVL"",""10=QUANTITY"",""1.000000"",""14=U_PONO"","""",""15=U_PODATE"",""29/8/2023"",""10=U_TLINTCOS"",""0.000000"",""2=SLPCODE"",""101"",""14=SLPNAME"",""E0001-MM"",""14=MEMO"",""MELIZA MARQUEZ"",""14=CONTACTNAME"",""E-INVOICE(AP DIRE"&amp;"CT)"",""10=LINETOTAL"",""536.900000"",""14=U_ENR"","""",""14=U_MSENR"",""S7138270"",""14=U_MSPCN"",""AB57EDFE"",""14=ADDRESS2"",""NATASYA SAHDON_x000D_NUHS TOWER BLOCK 1E KENT RIDGE ROAD, LEVEL 13  SINGAPORE 119228_x000D__x000D_TEL: 97927561_x000D_FAX: _x000D_EMAIL: Natasya_SAHDON@nuhs.edu.sg"""</t>
  </si>
  <si>
    <t>=IFERROR(NF($E27,"U_PODATE"),"-")</t>
  </si>
  <si>
    <t>=IFERROR(NF($E28,"U_PODATE"),"-")</t>
  </si>
  <si>
    <t>=SUBTOTAL(9,AD24:AD29)</t>
  </si>
  <si>
    <t>=SUBTOTAL(9,AE24:AE29)</t>
  </si>
  <si>
    <t/>
  </si>
  <si>
    <t>S7138270</t>
  </si>
  <si>
    <t>AB57EDFE</t>
  </si>
  <si>
    <t>CN0097-SGD</t>
  </si>
  <si>
    <t>NATIONAL UNIVERSITY HOSPITAL(SINGAPORE) PTE. LTD.</t>
  </si>
  <si>
    <t>4520780303</t>
  </si>
  <si>
    <t>MS3YF-00730GLP</t>
  </si>
  <si>
    <t>MS OFFICE MAC STD 2021 SNGL LTSC</t>
  </si>
  <si>
    <t>MELIZA MARQUEZ</t>
  </si>
  <si>
    <t>E-INVOICE (AP DIRECT)</t>
  </si>
  <si>
    <t>-</t>
  </si>
  <si>
    <t>NATIONAL UNIVERSITY HOSPITAL (SHU XIA YAP)_x000D_NUHS TOWER BLOCK 1E KENT RIDGE ROAD. DEPT: USC OPS &amp; ADMIN -LEVEL 8  SINGAPORE 119228_x000D_Attn: SHU XIA YAP_x000D_TEL: _x000D_FAX: _x000D_EMAIL: SHU_XIA_YAP1@NUHS.EDU.SG</t>
  </si>
  <si>
    <t>CN0245-SGD</t>
  </si>
  <si>
    <t>NATIONAL UNIVERSITY HEALTH SYSTEM PTE. LTD.</t>
  </si>
  <si>
    <t>7452005545</t>
  </si>
  <si>
    <t>MS126-00172GLP</t>
  </si>
  <si>
    <t>MS AZUREDEVOPSSERVERCAL SNGL LICSAPK MVL USRCAL</t>
  </si>
  <si>
    <t>E-INVOICE(AP DIRECT)</t>
  </si>
  <si>
    <t>NATASYA SAHDON_x000D_NUHS TOWER BLOCK 1E KENT RIDGE ROAD, LEVEL 13  SINGAPORE 119228_x000D__x000D_TEL: 97927561_x000D_FAX: _x000D_EMAIL: Natasya_SAHDON@nuhs.edu.sg</t>
  </si>
  <si>
    <t>MS125-00113GLP</t>
  </si>
  <si>
    <t>MS AZUREDEVOPSSERVER SNGL LICSAPK MVL</t>
  </si>
  <si>
    <t>"UICACS","","","2=DOCNUM","33032582","14=CUSTREF","4520780303","14=U_CUSTREF","4520780303","15=DOCDATE","25/8/2023","15=TAXDATE","25/8/2023","14=CARDCODE","CN0097-SGD","14=CARDNAME","NATIONAL UNIVERSITY HOSPITAL(SINGAPORE) PTE. LTD.","14=ITEMCODE","MS3YF-00730GLP","14=ITEMNAME","MS OFFICE MAC STD 2021 SNGL LTSC","10=QUANTITY","1.000000","14=U_PONO","","15=U_PODATE","23/8/2023","10=U_TLINTCOS","0.000000","2=SLPCODE","101","14=SLPNAME","E0001-MM","14=MEMO","MELIZA MARQUEZ","14=CONTACTNAME","E-INVOICE (AP DIRECT)","10=LINETOTAL","405.620000","14=U_ENR","","14=U_MSENR","S7138270","14=U_MSPCN","AB57EDFE","14=ADDRESS2","NATIONAL UNIVERSITY HOSPITAL (SHU XIA YAP)_x000D_NUHS TOWER BLOCK 1E KENT RIDGE ROAD. DEPT: USC OPS &amp; ADMIN -LEVEL 8  SINGAPORE 119228_x000D_Attn: SHU XIA YAP_x000D_TEL: _x000D_FAX: _x000D_EMAIL: SHU_XIA_YAP1@NUHS.EDU.SG"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</si>
  <si>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</si>
  <si>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</si>
  <si>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</si>
  <si>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</si>
  <si>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 xml:space="preserve"> NATIONAL UNIVERSITY HEALTH SYSTEM ( NUHS GROUP) </t>
  </si>
  <si>
    <t>ESU945373</t>
  </si>
  <si>
    <t>ESU945456</t>
  </si>
  <si>
    <t>License with Software Assurance</t>
  </si>
  <si>
    <t>Perpetual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</si>
</sst>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name val="Aharoni"/>
      <charset val="177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7" fontId="10" fillId="3" borderId="0" xfId="0" applyNumberFormat="1" applyFont="1" applyFill="1" applyAlignment="1">
      <alignment horizontal="center" vertical="center"/>
    </xf>
    <xf numFmtId="40" fontId="10" fillId="3" borderId="0" xfId="0" applyNumberFormat="1" applyFont="1" applyFill="1" applyAlignment="1">
      <alignment horizontal="center" vertical="center"/>
    </xf>
    <xf numFmtId="165" fontId="10" fillId="3" borderId="0" xfId="2" applyNumberFormat="1" applyFont="1" applyFill="1" applyAlignment="1">
      <alignment horizontal="left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2" fontId="4" fillId="0" borderId="0" xfId="1" applyNumberFormat="1" applyFont="1" applyAlignment="1">
      <alignment horizontal="center" vertical="top"/>
    </xf>
    <xf numFmtId="15" fontId="0" fillId="0" borderId="0" xfId="0" applyNumberFormat="1" applyAlignment="1">
      <alignment vertical="top"/>
    </xf>
    <xf numFmtId="15" fontId="0" fillId="0" borderId="0" xfId="0" applyNumberFormat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10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0" fontId="15" fillId="0" borderId="0" xfId="1" applyFont="1" applyAlignment="1">
      <alignment horizontal="center" vertical="top"/>
    </xf>
  </cellXfs>
  <cellStyles count="4">
    <cellStyle name="Currency" xfId="2" builtinId="4"/>
    <cellStyle name="Currency 2" xfId="3" xr:uid="{3C124949-A4A0-4241-8BAC-87685C24A7E7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275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"01/08/2023"</f>
        <v>01/08/2023</v>
      </c>
    </row>
    <row r="4" spans="1:6">
      <c r="A4" s="1" t="s">
        <v>0</v>
      </c>
      <c r="B4" s="4" t="s">
        <v>6</v>
      </c>
      <c r="C4" s="5" t="str">
        <f>"31/08/2023"</f>
        <v>31/08/2023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01/Aug/2023..31/Aug/2023</v>
      </c>
    </row>
    <row r="9" spans="1:6">
      <c r="A9" s="1" t="s">
        <v>9</v>
      </c>
      <c r="C9" s="3" t="str">
        <f>TEXT($C$3,"yyyyMMdd") &amp; ".." &amp; TEXT($C$4,"yyyyMMdd")</f>
        <v>20230801..20230831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97BD-30EC-4EB7-A61D-2CB2593416EA}">
  <dimension ref="A1:AT30"/>
  <sheetViews>
    <sheetView workbookViewId="0"/>
  </sheetViews>
  <sheetFormatPr defaultRowHeight="15"/>
  <sheetData>
    <row r="1" spans="1:46">
      <c r="A1" s="68" t="s">
        <v>278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107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108</v>
      </c>
      <c r="E4" s="68" t="s">
        <v>109</v>
      </c>
      <c r="F4" s="68" t="s">
        <v>96</v>
      </c>
      <c r="G4" s="68" t="s">
        <v>25</v>
      </c>
      <c r="H4" s="68" t="s">
        <v>110</v>
      </c>
    </row>
    <row r="5" spans="1:46">
      <c r="A5" s="68" t="s">
        <v>7</v>
      </c>
      <c r="C5" s="68" t="s">
        <v>10</v>
      </c>
      <c r="D5" s="68" t="s">
        <v>111</v>
      </c>
      <c r="E5" s="68" t="s">
        <v>112</v>
      </c>
      <c r="F5" s="68" t="s">
        <v>96</v>
      </c>
      <c r="G5" s="68" t="s">
        <v>25</v>
      </c>
      <c r="H5" s="68" t="s">
        <v>110</v>
      </c>
      <c r="I5" s="68" t="s">
        <v>113</v>
      </c>
    </row>
    <row r="6" spans="1:46">
      <c r="A6" s="68" t="s">
        <v>7</v>
      </c>
      <c r="C6" s="68" t="s">
        <v>41</v>
      </c>
      <c r="D6" s="68" t="s">
        <v>114</v>
      </c>
      <c r="E6" s="68" t="s">
        <v>115</v>
      </c>
      <c r="F6" s="68" t="s">
        <v>96</v>
      </c>
      <c r="G6" s="68" t="s">
        <v>25</v>
      </c>
      <c r="H6" s="68" t="s">
        <v>110</v>
      </c>
      <c r="I6" s="68" t="s">
        <v>116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117</v>
      </c>
    </row>
    <row r="12" spans="1:46">
      <c r="A12" s="68" t="s">
        <v>7</v>
      </c>
      <c r="C12" s="68" t="s">
        <v>28</v>
      </c>
      <c r="E12" s="68" t="s">
        <v>118</v>
      </c>
    </row>
    <row r="13" spans="1:46">
      <c r="A13" s="68" t="s">
        <v>7</v>
      </c>
      <c r="C13" s="68" t="s">
        <v>42</v>
      </c>
      <c r="E13" s="68" t="s">
        <v>119</v>
      </c>
    </row>
    <row r="14" spans="1:46">
      <c r="A14" s="68" t="s">
        <v>7</v>
      </c>
      <c r="C14" s="68" t="s">
        <v>39</v>
      </c>
      <c r="E14" s="68" t="s">
        <v>120</v>
      </c>
    </row>
    <row r="15" spans="1:46">
      <c r="A15" s="68" t="s">
        <v>7</v>
      </c>
      <c r="C15" s="68" t="s">
        <v>43</v>
      </c>
      <c r="E15" s="68" t="s">
        <v>121</v>
      </c>
    </row>
    <row r="16" spans="1:46">
      <c r="A16" s="68" t="s">
        <v>7</v>
      </c>
      <c r="C16" s="68" t="s">
        <v>44</v>
      </c>
      <c r="E16" s="68" t="s">
        <v>122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123</v>
      </c>
      <c r="C24" s="68" t="s">
        <v>48</v>
      </c>
      <c r="E24" s="68" t="s">
        <v>124</v>
      </c>
      <c r="K24" s="68" t="s">
        <v>125</v>
      </c>
      <c r="L24" s="68" t="s">
        <v>126</v>
      </c>
      <c r="M24" s="68" t="s">
        <v>127</v>
      </c>
      <c r="N24" s="68" t="s">
        <v>128</v>
      </c>
      <c r="O24" s="68" t="s">
        <v>129</v>
      </c>
      <c r="P24" s="68" t="s">
        <v>130</v>
      </c>
      <c r="Q24" s="68" t="s">
        <v>78</v>
      </c>
      <c r="R24" s="68" t="s">
        <v>131</v>
      </c>
      <c r="S24" s="68" t="s">
        <v>132</v>
      </c>
      <c r="T24" s="68" t="s">
        <v>133</v>
      </c>
      <c r="U24" s="68" t="s">
        <v>232</v>
      </c>
      <c r="V24" s="68" t="s">
        <v>134</v>
      </c>
      <c r="W24" s="68" t="s">
        <v>135</v>
      </c>
      <c r="X24" s="68" t="s">
        <v>233</v>
      </c>
      <c r="Y24" s="68" t="s">
        <v>136</v>
      </c>
      <c r="Z24" s="68" t="s">
        <v>137</v>
      </c>
      <c r="AA24" s="68" t="s">
        <v>138</v>
      </c>
      <c r="AB24" s="68" t="s">
        <v>139</v>
      </c>
      <c r="AC24" s="68" t="s">
        <v>140</v>
      </c>
      <c r="AD24" s="68" t="s">
        <v>234</v>
      </c>
      <c r="AE24" s="68" t="s">
        <v>141</v>
      </c>
      <c r="AF24" s="68" t="s">
        <v>142</v>
      </c>
      <c r="AG24" s="68" t="s">
        <v>141</v>
      </c>
      <c r="AH24" s="68" t="s">
        <v>93</v>
      </c>
      <c r="AI24" s="68" t="s">
        <v>143</v>
      </c>
      <c r="AJ24" s="68" t="s">
        <v>78</v>
      </c>
      <c r="AK24" s="68" t="s">
        <v>94</v>
      </c>
      <c r="AL24" s="68" t="s">
        <v>136</v>
      </c>
      <c r="AM24" s="68" t="s">
        <v>137</v>
      </c>
      <c r="AN24" s="68" t="s">
        <v>144</v>
      </c>
      <c r="AO24" s="68" t="s">
        <v>145</v>
      </c>
      <c r="AP24" s="68" t="s">
        <v>146</v>
      </c>
      <c r="AQ24" s="68" t="s">
        <v>147</v>
      </c>
    </row>
    <row r="25" spans="1:43">
      <c r="A25" s="68" t="s">
        <v>183</v>
      </c>
      <c r="B25" s="68" t="s">
        <v>148</v>
      </c>
      <c r="C25" s="68" t="s">
        <v>48</v>
      </c>
      <c r="E25" s="68" t="s">
        <v>247</v>
      </c>
      <c r="K25" s="68" t="s">
        <v>184</v>
      </c>
      <c r="L25" s="68" t="s">
        <v>185</v>
      </c>
      <c r="M25" s="68" t="s">
        <v>150</v>
      </c>
      <c r="N25" s="68" t="s">
        <v>151</v>
      </c>
      <c r="O25" s="68" t="s">
        <v>152</v>
      </c>
      <c r="P25" s="68" t="s">
        <v>186</v>
      </c>
      <c r="Q25" s="68" t="s">
        <v>78</v>
      </c>
      <c r="R25" s="68" t="s">
        <v>153</v>
      </c>
      <c r="S25" s="68" t="s">
        <v>154</v>
      </c>
      <c r="T25" s="68" t="s">
        <v>156</v>
      </c>
      <c r="U25" s="68" t="s">
        <v>164</v>
      </c>
      <c r="V25" s="68" t="s">
        <v>187</v>
      </c>
      <c r="W25" s="68" t="s">
        <v>188</v>
      </c>
      <c r="X25" s="68" t="s">
        <v>238</v>
      </c>
      <c r="Y25" s="68" t="s">
        <v>155</v>
      </c>
      <c r="Z25" s="68" t="s">
        <v>157</v>
      </c>
      <c r="AA25" s="68" t="s">
        <v>158</v>
      </c>
      <c r="AB25" s="68" t="s">
        <v>159</v>
      </c>
      <c r="AC25" s="68" t="s">
        <v>160</v>
      </c>
      <c r="AD25" s="68" t="s">
        <v>235</v>
      </c>
      <c r="AE25" s="68" t="s">
        <v>161</v>
      </c>
      <c r="AF25" s="68" t="s">
        <v>189</v>
      </c>
      <c r="AG25" s="68" t="s">
        <v>161</v>
      </c>
      <c r="AH25" s="68" t="s">
        <v>93</v>
      </c>
      <c r="AI25" s="68" t="s">
        <v>162</v>
      </c>
      <c r="AJ25" s="68" t="s">
        <v>78</v>
      </c>
      <c r="AK25" s="68" t="s">
        <v>94</v>
      </c>
      <c r="AL25" s="68" t="s">
        <v>155</v>
      </c>
      <c r="AM25" s="68" t="s">
        <v>157</v>
      </c>
      <c r="AN25" s="68" t="s">
        <v>190</v>
      </c>
      <c r="AO25" s="68" t="s">
        <v>191</v>
      </c>
      <c r="AP25" s="68" t="s">
        <v>192</v>
      </c>
      <c r="AQ25" s="68" t="s">
        <v>193</v>
      </c>
    </row>
    <row r="26" spans="1:43">
      <c r="A26" s="68" t="s">
        <v>183</v>
      </c>
      <c r="B26" s="68" t="s">
        <v>165</v>
      </c>
      <c r="C26" s="68" t="s">
        <v>48</v>
      </c>
      <c r="E26" s="68" t="s">
        <v>248</v>
      </c>
      <c r="K26" s="68" t="s">
        <v>194</v>
      </c>
      <c r="L26" s="68" t="s">
        <v>195</v>
      </c>
      <c r="M26" s="68" t="s">
        <v>167</v>
      </c>
      <c r="N26" s="68" t="s">
        <v>168</v>
      </c>
      <c r="O26" s="68" t="s">
        <v>169</v>
      </c>
      <c r="P26" s="68" t="s">
        <v>196</v>
      </c>
      <c r="Q26" s="68" t="s">
        <v>78</v>
      </c>
      <c r="R26" s="68" t="s">
        <v>170</v>
      </c>
      <c r="S26" s="68" t="s">
        <v>171</v>
      </c>
      <c r="T26" s="68" t="s">
        <v>173</v>
      </c>
      <c r="U26" s="68" t="s">
        <v>180</v>
      </c>
      <c r="V26" s="68" t="s">
        <v>197</v>
      </c>
      <c r="W26" s="68" t="s">
        <v>198</v>
      </c>
      <c r="X26" s="68" t="s">
        <v>239</v>
      </c>
      <c r="Y26" s="68" t="s">
        <v>172</v>
      </c>
      <c r="Z26" s="68" t="s">
        <v>174</v>
      </c>
      <c r="AA26" s="68" t="s">
        <v>175</v>
      </c>
      <c r="AB26" s="68" t="s">
        <v>176</v>
      </c>
      <c r="AC26" s="68" t="s">
        <v>177</v>
      </c>
      <c r="AD26" s="68" t="s">
        <v>236</v>
      </c>
      <c r="AE26" s="68" t="s">
        <v>178</v>
      </c>
      <c r="AF26" s="68" t="s">
        <v>199</v>
      </c>
      <c r="AG26" s="68" t="s">
        <v>178</v>
      </c>
      <c r="AH26" s="68" t="s">
        <v>93</v>
      </c>
      <c r="AI26" s="68" t="s">
        <v>200</v>
      </c>
      <c r="AJ26" s="68" t="s">
        <v>78</v>
      </c>
      <c r="AK26" s="68" t="s">
        <v>94</v>
      </c>
      <c r="AL26" s="68" t="s">
        <v>172</v>
      </c>
      <c r="AM26" s="68" t="s">
        <v>174</v>
      </c>
      <c r="AN26" s="68" t="s">
        <v>201</v>
      </c>
      <c r="AO26" s="68" t="s">
        <v>202</v>
      </c>
      <c r="AP26" s="68" t="s">
        <v>203</v>
      </c>
      <c r="AQ26" s="68" t="s">
        <v>204</v>
      </c>
    </row>
    <row r="27" spans="1:43">
      <c r="B27" s="68" t="s">
        <v>205</v>
      </c>
      <c r="C27" s="68" t="s">
        <v>49</v>
      </c>
      <c r="E27" s="68" t="s">
        <v>149</v>
      </c>
      <c r="K27" s="68" t="s">
        <v>206</v>
      </c>
      <c r="L27" s="68" t="s">
        <v>207</v>
      </c>
      <c r="O27" s="68" t="s">
        <v>208</v>
      </c>
      <c r="Q27" s="68" t="s">
        <v>209</v>
      </c>
      <c r="R27" s="68" t="s">
        <v>210</v>
      </c>
      <c r="S27" s="68" t="s">
        <v>212</v>
      </c>
      <c r="T27" s="68" t="s">
        <v>211</v>
      </c>
      <c r="V27" s="68" t="s">
        <v>78</v>
      </c>
      <c r="Y27" s="68" t="s">
        <v>212</v>
      </c>
      <c r="Z27" s="68" t="s">
        <v>213</v>
      </c>
      <c r="AA27" s="68" t="s">
        <v>214</v>
      </c>
      <c r="AB27" s="68" t="s">
        <v>215</v>
      </c>
      <c r="AC27" s="68" t="s">
        <v>216</v>
      </c>
      <c r="AD27" s="68" t="s">
        <v>241</v>
      </c>
      <c r="AE27" s="68" t="s">
        <v>217</v>
      </c>
      <c r="AI27" s="68" t="s">
        <v>218</v>
      </c>
      <c r="AJ27" s="68" t="s">
        <v>249</v>
      </c>
      <c r="AK27" s="68" t="s">
        <v>240</v>
      </c>
    </row>
    <row r="28" spans="1:43">
      <c r="B28" s="68" t="s">
        <v>219</v>
      </c>
      <c r="C28" s="68" t="s">
        <v>50</v>
      </c>
      <c r="E28" s="68" t="s">
        <v>166</v>
      </c>
      <c r="K28" s="68" t="s">
        <v>220</v>
      </c>
      <c r="L28" s="68" t="s">
        <v>221</v>
      </c>
      <c r="O28" s="68" t="s">
        <v>222</v>
      </c>
      <c r="Q28" s="68" t="s">
        <v>223</v>
      </c>
      <c r="R28" s="68" t="s">
        <v>224</v>
      </c>
      <c r="S28" s="68" t="s">
        <v>226</v>
      </c>
      <c r="T28" s="68" t="s">
        <v>225</v>
      </c>
      <c r="V28" s="68" t="s">
        <v>78</v>
      </c>
      <c r="Y28" s="68" t="s">
        <v>226</v>
      </c>
      <c r="Z28" s="68" t="s">
        <v>227</v>
      </c>
      <c r="AA28" s="68" t="s">
        <v>228</v>
      </c>
      <c r="AB28" s="68" t="s">
        <v>229</v>
      </c>
      <c r="AC28" s="68" t="s">
        <v>230</v>
      </c>
      <c r="AD28" s="68" t="s">
        <v>243</v>
      </c>
      <c r="AE28" s="68" t="s">
        <v>231</v>
      </c>
      <c r="AJ28" s="68" t="s">
        <v>250</v>
      </c>
      <c r="AK28" s="68" t="s">
        <v>242</v>
      </c>
    </row>
    <row r="30" spans="1:43">
      <c r="AD30" s="68" t="s">
        <v>251</v>
      </c>
      <c r="AE30" s="68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4"/>
  <sheetViews>
    <sheetView tabSelected="1" topLeftCell="K19" zoomScale="85" zoomScaleNormal="85" workbookViewId="0">
      <selection activeCell="AC30" sqref="A30:XFD3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8.85546875" style="4" bestFit="1" customWidth="1"/>
    <col min="18" max="18" width="11.85546875" style="4" bestFit="1" customWidth="1"/>
    <col min="19" max="19" width="51.42578125" style="4" bestFit="1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17.85546875" style="73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21.42578125" style="19" bestFit="1" customWidth="1"/>
    <col min="30" max="30" width="8.140625" style="4" customWidth="1"/>
    <col min="31" max="31" width="12.28515625" style="4" customWidth="1"/>
    <col min="32" max="32" width="5.28515625" style="4" customWidth="1"/>
    <col min="33" max="33" width="10.42578125" style="4" customWidth="1"/>
    <col min="34" max="34" width="8.5703125" style="4" customWidth="1"/>
    <col min="35" max="35" width="33.5703125" style="4" customWidth="1"/>
    <col min="36" max="36" width="10.7109375" style="4" bestFit="1" customWidth="1"/>
    <col min="37" max="37" width="18.28515625" style="4" bestFit="1" customWidth="1"/>
    <col min="38" max="38" width="10.5703125" style="4" bestFit="1" customWidth="1"/>
    <col min="39" max="39" width="54.42578125" style="38" customWidth="1"/>
    <col min="40" max="40" width="33.5703125" style="38" customWidth="1"/>
    <col min="41" max="41" width="16.140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277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72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20230801..20230831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0" hidden="1">
      <c r="A17" s="1" t="s">
        <v>7</v>
      </c>
    </row>
    <row r="18" spans="1:50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74"/>
      <c r="AC18" s="29"/>
      <c r="AM18" s="39"/>
      <c r="AN18" s="39"/>
      <c r="AP18" s="26"/>
      <c r="AQ18" s="26"/>
      <c r="AR18" s="26"/>
    </row>
    <row r="20" spans="1:50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9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50" s="43" customFormat="1" ht="18.75">
      <c r="A21" s="42"/>
      <c r="B21" s="42"/>
      <c r="I21" s="44"/>
      <c r="K21" s="77" t="s">
        <v>279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</row>
    <row r="22" spans="1:50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50" s="56" customFormat="1" ht="47.25">
      <c r="A23" s="55"/>
      <c r="B23" s="55"/>
      <c r="E23" s="57" t="s">
        <v>29</v>
      </c>
      <c r="I23" s="58"/>
      <c r="K23" s="51" t="s">
        <v>75</v>
      </c>
      <c r="L23" s="51" t="s">
        <v>76</v>
      </c>
      <c r="M23" s="51" t="s">
        <v>14</v>
      </c>
      <c r="N23" s="51" t="s">
        <v>16</v>
      </c>
      <c r="O23" s="59" t="s">
        <v>30</v>
      </c>
      <c r="P23" s="50" t="s">
        <v>33</v>
      </c>
      <c r="Q23" s="50" t="s">
        <v>77</v>
      </c>
      <c r="R23" s="51" t="s">
        <v>31</v>
      </c>
      <c r="S23" s="50" t="s">
        <v>38</v>
      </c>
      <c r="T23" s="50" t="s">
        <v>34</v>
      </c>
      <c r="U23" s="51" t="s">
        <v>17</v>
      </c>
      <c r="V23" s="51" t="s">
        <v>17</v>
      </c>
      <c r="W23" s="51" t="s">
        <v>79</v>
      </c>
      <c r="X23" s="75" t="s">
        <v>80</v>
      </c>
      <c r="Y23" s="53" t="s">
        <v>36</v>
      </c>
      <c r="Z23" s="60" t="s">
        <v>12</v>
      </c>
      <c r="AA23" s="60" t="s">
        <v>32</v>
      </c>
      <c r="AB23" s="50" t="s">
        <v>13</v>
      </c>
      <c r="AC23" s="50" t="s">
        <v>37</v>
      </c>
      <c r="AD23" s="50" t="s">
        <v>56</v>
      </c>
      <c r="AE23" s="61" t="s">
        <v>57</v>
      </c>
      <c r="AF23" s="61" t="s">
        <v>81</v>
      </c>
      <c r="AG23" s="49" t="s">
        <v>82</v>
      </c>
      <c r="AH23" s="50" t="s">
        <v>83</v>
      </c>
      <c r="AI23" s="51" t="s">
        <v>84</v>
      </c>
      <c r="AJ23" s="50" t="s">
        <v>85</v>
      </c>
      <c r="AK23" s="50" t="s">
        <v>86</v>
      </c>
      <c r="AL23" s="53" t="s">
        <v>87</v>
      </c>
      <c r="AM23" s="54" t="s">
        <v>88</v>
      </c>
      <c r="AN23" s="54" t="s">
        <v>89</v>
      </c>
      <c r="AO23" s="54" t="s">
        <v>90</v>
      </c>
      <c r="AP23" s="54" t="s">
        <v>91</v>
      </c>
      <c r="AQ23" s="54" t="s">
        <v>92</v>
      </c>
      <c r="AR23" s="54"/>
    </row>
    <row r="24" spans="1:50">
      <c r="B24" s="1" t="str">
        <f>IF(K24="","Hide","Show")</f>
        <v>Show</v>
      </c>
      <c r="C24" s="4" t="s">
        <v>48</v>
      </c>
      <c r="E24" s="12" t="s">
        <v>274</v>
      </c>
      <c r="K24" s="21">
        <f>MONTH(N24)</f>
        <v>8</v>
      </c>
      <c r="L24" s="21">
        <f>YEAR(N24)</f>
        <v>2023</v>
      </c>
      <c r="M24" s="21">
        <v>33032582</v>
      </c>
      <c r="N24" s="41">
        <v>45163</v>
      </c>
      <c r="O24" s="21" t="s">
        <v>254</v>
      </c>
      <c r="P24" s="4" t="s">
        <v>255</v>
      </c>
      <c r="Q24" s="4" t="s">
        <v>78</v>
      </c>
      <c r="R24" s="4" t="s">
        <v>256</v>
      </c>
      <c r="S24" s="4" t="s">
        <v>257</v>
      </c>
      <c r="T24" s="3" t="s">
        <v>258</v>
      </c>
      <c r="U24" s="3" t="s">
        <v>280</v>
      </c>
      <c r="V24" s="47">
        <v>45161</v>
      </c>
      <c r="W24" s="47">
        <v>45163</v>
      </c>
      <c r="X24" s="76">
        <f>SUM(N24-V24)</f>
        <v>2</v>
      </c>
      <c r="Y24" s="48" t="s">
        <v>259</v>
      </c>
      <c r="Z24" s="4" t="s">
        <v>260</v>
      </c>
      <c r="AA24" s="4" t="s">
        <v>261</v>
      </c>
      <c r="AB24" s="62">
        <v>1</v>
      </c>
      <c r="AC24" s="48" t="s">
        <v>262</v>
      </c>
      <c r="AD24" s="62">
        <f>IFERROR(AE24/AB24,0)</f>
        <v>405.62</v>
      </c>
      <c r="AE24" s="40">
        <v>405.62</v>
      </c>
      <c r="AF24" s="40" t="s">
        <v>263</v>
      </c>
      <c r="AG24" s="52">
        <v>405.62</v>
      </c>
      <c r="AH24" s="66" t="s">
        <v>93</v>
      </c>
      <c r="AI24" s="52" t="s">
        <v>264</v>
      </c>
      <c r="AJ24" s="63" t="s">
        <v>78</v>
      </c>
      <c r="AK24" s="5" t="s">
        <v>94</v>
      </c>
      <c r="AL24" s="4" t="s">
        <v>259</v>
      </c>
      <c r="AM24" s="4" t="s">
        <v>260</v>
      </c>
      <c r="AN24" s="64" t="s">
        <v>263</v>
      </c>
      <c r="AO24" s="70"/>
      <c r="AP24" s="71"/>
      <c r="AQ24" s="21" t="s">
        <v>283</v>
      </c>
    </row>
    <row r="25" spans="1:50">
      <c r="A25" s="1" t="s">
        <v>183</v>
      </c>
      <c r="B25" s="1" t="str">
        <f t="shared" ref="B25:B26" si="0">IF(K25="","Hide","Show")</f>
        <v>Show</v>
      </c>
      <c r="C25" s="4" t="s">
        <v>48</v>
      </c>
      <c r="E25" s="12" t="str">
        <f>"""UICACS"","""","""",""2=DOCNUM"",""33032636"",""14=CUSTREF"",""7452005545"",""14=U_CUSTREF"",""7452005545"",""15=DOCDATE"",""30/8/2023"",""15=TAXDATE"",""30/8/2023"",""14=CARDCODE"",""CN0245-SGD"",""14=CARDNAME"",""NATIONAL UNIVERSITY HEALTH SYSTEM PTE. LTD."",""14=ITEMCODE"",""MS126-00172G"&amp;"LP"",""14=ITEMNAME"",""MS AZUREDEVOPSSERVERCAL SNGL LICSAPK MVL USRCAL"",""10=QUANTITY"",""12.000000"",""14=U_PONO"","""",""15=U_PODATE"",""29/8/2023"",""10=U_TLINTCOS"",""0.000000"",""2=SLPCODE"",""101"",""14=SLPNAME"",""E0001-MM"",""14=MEMO"",""MELIZA MARQUEZ"",""14=CONTACTNAME"",""E-INVO"&amp;"ICE(AP DIRECT)"",""10=LINETOTAL"",""7419.240000"",""14=U_ENR"","""",""14=U_MSENR"",""S7138270"",""14=U_MSPCN"",""AB57EDFE"",""14=ADDRESS2"",""NATASYA SAHDON_x000D_NUHS TOWER BLOCK 1E KENT RIDGE ROAD, LEVEL 13  SINGAPORE 119228_x000D__x000D_TEL: 97927561_x000D_FAX: _x000D_EMAIL: Natasya_SAHDON@nuhs.edu.sg"&amp;""""</f>
        <v>"UICACS","","","2=DOCNUM","33032636","14=CUSTREF","7452005545","14=U_CUSTREF","7452005545","15=DOCDATE","30/8/2023","15=TAXDATE","30/8/2023","14=CARDCODE","CN0245-SGD","14=CARDNAME","NATIONAL UNIVERSITY HEALTH SYSTEM PTE. LTD.","14=ITEMCODE","MS126-00172GLP","14=ITEMNAME","MS AZUREDEVOPSSERVERCAL SNGL LICSAPK MVL USRCAL","10=QUANTITY","12.000000","14=U_PONO","","15=U_PODATE","29/8/2023","10=U_TLINTCOS","0.000000","2=SLPCODE","101","14=SLPNAME","E0001-MM","14=MEMO","MELIZA MARQUEZ","14=CONTACTNAME","E-INVOICE(AP DIRECT)","10=LINETOTAL","7419.240000","14=U_ENR","","14=U_MSENR","S7138270","14=U_MSPCN","AB57EDFE","14=ADDRESS2","NATASYA SAHDON_x000D_NUHS TOWER BLOCK 1E KENT RIDGE ROAD, LEVEL 13  SINGAPORE 119228_x000D__x000D_TEL: 97927561_x000D_FAX: _x000D_EMAIL: Natasya_SAHDON@nuhs.edu.sg"</v>
      </c>
      <c r="K25" s="21">
        <f t="shared" ref="K25:K26" si="1">MONTH(N25)</f>
        <v>8</v>
      </c>
      <c r="L25" s="21">
        <f t="shared" ref="L25:L26" si="2">YEAR(N25)</f>
        <v>2023</v>
      </c>
      <c r="M25" s="21">
        <v>33032636</v>
      </c>
      <c r="N25" s="41">
        <v>45168</v>
      </c>
      <c r="O25" s="21" t="s">
        <v>254</v>
      </c>
      <c r="P25" s="4" t="s">
        <v>255</v>
      </c>
      <c r="Q25" s="4" t="s">
        <v>78</v>
      </c>
      <c r="R25" s="4" t="s">
        <v>265</v>
      </c>
      <c r="S25" s="4" t="s">
        <v>266</v>
      </c>
      <c r="T25" s="3" t="s">
        <v>267</v>
      </c>
      <c r="U25" s="3" t="s">
        <v>281</v>
      </c>
      <c r="V25" s="47">
        <v>45167</v>
      </c>
      <c r="W25" s="47">
        <v>45168</v>
      </c>
      <c r="X25" s="76">
        <f t="shared" ref="X25:X26" si="3">SUM(N25-V25)</f>
        <v>1</v>
      </c>
      <c r="Y25" s="48" t="s">
        <v>268</v>
      </c>
      <c r="Z25" s="4" t="s">
        <v>269</v>
      </c>
      <c r="AA25" s="4" t="s">
        <v>261</v>
      </c>
      <c r="AB25" s="62">
        <v>12</v>
      </c>
      <c r="AC25" s="48" t="s">
        <v>270</v>
      </c>
      <c r="AD25" s="62">
        <f t="shared" ref="AD25:AD26" si="4">IFERROR(AE25/AB25,0)</f>
        <v>618.27</v>
      </c>
      <c r="AE25" s="40">
        <v>7419.24</v>
      </c>
      <c r="AF25" s="40" t="s">
        <v>263</v>
      </c>
      <c r="AG25" s="52">
        <v>7419.24</v>
      </c>
      <c r="AH25" s="66" t="s">
        <v>93</v>
      </c>
      <c r="AI25" s="52" t="s">
        <v>271</v>
      </c>
      <c r="AJ25" s="63" t="s">
        <v>78</v>
      </c>
      <c r="AK25" s="5" t="s">
        <v>94</v>
      </c>
      <c r="AL25" s="4" t="s">
        <v>268</v>
      </c>
      <c r="AM25" s="4" t="s">
        <v>269</v>
      </c>
      <c r="AN25" s="4" t="s">
        <v>282</v>
      </c>
      <c r="AO25" s="70">
        <v>45170</v>
      </c>
      <c r="AP25" s="71">
        <v>45961</v>
      </c>
      <c r="AQ25" s="21" t="s">
        <v>263</v>
      </c>
    </row>
    <row r="26" spans="1:50">
      <c r="A26" s="1" t="s">
        <v>183</v>
      </c>
      <c r="B26" s="1" t="str">
        <f t="shared" si="0"/>
        <v>Show</v>
      </c>
      <c r="C26" s="4" t="s">
        <v>48</v>
      </c>
      <c r="E26" s="12" t="str">
        <f>"""UICACS"","""","""",""2=DOCNUM"",""33032636"",""14=CUSTREF"",""7452005545"",""14=U_CUSTREF"",""7452005545"",""15=DOCDATE"",""30/8/2023"",""15=TAXDATE"",""30/8/2023"",""14=CARDCODE"",""CN0245-SGD"",""14=CARDNAME"",""NATIONAL UNIVERSITY HEALTH SYSTEM PTE. LTD."",""14=ITEMCODE"",""MS125-00113G"&amp;"LP"",""14=ITEMNAME"",""MS AZUREDEVOPSSERVER SNGL LICSAPK MVL"",""10=QUANTITY"",""1.000000"",""14=U_PONO"","""",""15=U_PODATE"",""29/8/2023"",""10=U_TLINTCOS"",""0.000000"",""2=SLPCODE"",""101"",""14=SLPNAME"",""E0001-MM"",""14=MEMO"",""MELIZA MARQUEZ"",""14=CONTACTNAME"",""E-INVOICE(AP DIRE"&amp;"CT)"",""10=LINETOTAL"",""536.900000"",""14=U_ENR"","""",""14=U_MSENR"",""S7138270"",""14=U_MSPCN"",""AB57EDFE"",""14=ADDRESS2"",""NATASYA SAHDON_x000D_NUHS TOWER BLOCK 1E KENT RIDGE ROAD, LEVEL 13  SINGAPORE 119228_x000D__x000D_TEL: 97927561_x000D_FAX: _x000D_EMAIL: Natasya_SAHDON@nuhs.edu.sg"""</f>
        <v>"UICACS","","","2=DOCNUM","33032636","14=CUSTREF","7452005545","14=U_CUSTREF","7452005545","15=DOCDATE","30/8/2023","15=TAXDATE","30/8/2023","14=CARDCODE","CN0245-SGD","14=CARDNAME","NATIONAL UNIVERSITY HEALTH SYSTEM PTE. LTD.","14=ITEMCODE","MS125-00113GLP","14=ITEMNAME","MS AZUREDEVOPSSERVER SNGL LICSAPK MVL","10=QUANTITY","1.000000","14=U_PONO","","15=U_PODATE","29/8/2023","10=U_TLINTCOS","0.000000","2=SLPCODE","101","14=SLPNAME","E0001-MM","14=MEMO","MELIZA MARQUEZ","14=CONTACTNAME","E-INVOICE(AP DIRECT)","10=LINETOTAL","536.900000","14=U_ENR","","14=U_MSENR","S7138270","14=U_MSPCN","AB57EDFE","14=ADDRESS2","NATASYA SAHDON_x000D_NUHS TOWER BLOCK 1E KENT RIDGE ROAD, LEVEL 13  SINGAPORE 119228_x000D__x000D_TEL: 97927561_x000D_FAX: _x000D_EMAIL: Natasya_SAHDON@nuhs.edu.sg"</v>
      </c>
      <c r="K26" s="21">
        <f t="shared" si="1"/>
        <v>8</v>
      </c>
      <c r="L26" s="21">
        <f t="shared" si="2"/>
        <v>2023</v>
      </c>
      <c r="M26" s="21">
        <v>33032636</v>
      </c>
      <c r="N26" s="41">
        <v>45168</v>
      </c>
      <c r="O26" s="21" t="s">
        <v>254</v>
      </c>
      <c r="P26" s="4" t="s">
        <v>255</v>
      </c>
      <c r="Q26" s="4" t="s">
        <v>78</v>
      </c>
      <c r="R26" s="4" t="s">
        <v>265</v>
      </c>
      <c r="S26" s="4" t="s">
        <v>266</v>
      </c>
      <c r="T26" s="3" t="s">
        <v>267</v>
      </c>
      <c r="U26" s="3" t="s">
        <v>281</v>
      </c>
      <c r="V26" s="47">
        <v>45167</v>
      </c>
      <c r="W26" s="47">
        <v>45168</v>
      </c>
      <c r="X26" s="76">
        <f t="shared" si="3"/>
        <v>1</v>
      </c>
      <c r="Y26" s="48" t="s">
        <v>272</v>
      </c>
      <c r="Z26" s="4" t="s">
        <v>273</v>
      </c>
      <c r="AA26" s="4" t="s">
        <v>261</v>
      </c>
      <c r="AB26" s="62">
        <v>1</v>
      </c>
      <c r="AC26" s="48" t="s">
        <v>270</v>
      </c>
      <c r="AD26" s="62">
        <f t="shared" si="4"/>
        <v>536.9</v>
      </c>
      <c r="AE26" s="40">
        <v>536.9</v>
      </c>
      <c r="AF26" s="40" t="s">
        <v>263</v>
      </c>
      <c r="AG26" s="52">
        <v>536.9</v>
      </c>
      <c r="AH26" s="66" t="s">
        <v>93</v>
      </c>
      <c r="AI26" s="52" t="s">
        <v>271</v>
      </c>
      <c r="AJ26" s="63" t="s">
        <v>78</v>
      </c>
      <c r="AK26" s="5" t="s">
        <v>94</v>
      </c>
      <c r="AL26" s="4" t="s">
        <v>272</v>
      </c>
      <c r="AM26" s="4" t="s">
        <v>273</v>
      </c>
      <c r="AN26" s="4" t="s">
        <v>282</v>
      </c>
      <c r="AO26" s="70">
        <v>45170</v>
      </c>
      <c r="AP26" s="71">
        <v>45961</v>
      </c>
      <c r="AQ26" s="21" t="s">
        <v>263</v>
      </c>
    </row>
    <row r="27" spans="1:50" hidden="1">
      <c r="B27" s="1" t="str">
        <f>IF(K27="","Hide","Show")</f>
        <v>Hide</v>
      </c>
      <c r="C27" s="4" t="s">
        <v>49</v>
      </c>
      <c r="E27" s="12" t="s">
        <v>253</v>
      </c>
      <c r="K27" s="21" t="s">
        <v>253</v>
      </c>
      <c r="L27" s="41" t="s">
        <v>253</v>
      </c>
      <c r="M27" s="5"/>
      <c r="N27" s="41"/>
      <c r="O27" s="4" t="s">
        <v>253</v>
      </c>
      <c r="P27" s="4"/>
      <c r="Q27" s="4" t="s">
        <v>253</v>
      </c>
      <c r="R27" s="4" t="s">
        <v>253</v>
      </c>
      <c r="S27" s="4" t="s">
        <v>253</v>
      </c>
      <c r="T27" s="3" t="s">
        <v>253</v>
      </c>
      <c r="V27" s="3" t="s">
        <v>78</v>
      </c>
      <c r="W27" s="5"/>
      <c r="Y27" s="5" t="s">
        <v>253</v>
      </c>
      <c r="Z27" s="4" t="s">
        <v>253</v>
      </c>
      <c r="AA27" s="4" t="s">
        <v>253</v>
      </c>
      <c r="AB27" s="4" t="s">
        <v>253</v>
      </c>
      <c r="AC27" s="19" t="s">
        <v>253</v>
      </c>
      <c r="AD27" s="4">
        <f>IFERROR(AE27/AB27,0)</f>
        <v>0</v>
      </c>
      <c r="AE27" s="40" t="s">
        <v>253</v>
      </c>
      <c r="AF27" s="40"/>
      <c r="AG27" s="40"/>
      <c r="AH27" s="40"/>
      <c r="AI27" s="17" t="s">
        <v>253</v>
      </c>
      <c r="AJ27" s="17" t="s">
        <v>253</v>
      </c>
      <c r="AK27" s="5" t="s">
        <v>253</v>
      </c>
    </row>
    <row r="28" spans="1:50" hidden="1">
      <c r="B28" s="1" t="str">
        <f>IF(K28="","Hide","Show")</f>
        <v>Hide</v>
      </c>
      <c r="C28" s="4" t="s">
        <v>50</v>
      </c>
      <c r="E28" s="12" t="s">
        <v>253</v>
      </c>
      <c r="K28" s="21" t="s">
        <v>253</v>
      </c>
      <c r="L28" s="41" t="s">
        <v>253</v>
      </c>
      <c r="M28" s="5"/>
      <c r="N28" s="41"/>
      <c r="O28" s="4" t="s">
        <v>253</v>
      </c>
      <c r="P28" s="4"/>
      <c r="Q28" s="4" t="s">
        <v>253</v>
      </c>
      <c r="R28" s="4" t="s">
        <v>253</v>
      </c>
      <c r="S28" s="4" t="s">
        <v>253</v>
      </c>
      <c r="T28" s="3" t="s">
        <v>253</v>
      </c>
      <c r="V28" s="3" t="s">
        <v>78</v>
      </c>
      <c r="W28" s="5"/>
      <c r="Y28" s="5" t="s">
        <v>253</v>
      </c>
      <c r="Z28" s="4" t="s">
        <v>253</v>
      </c>
      <c r="AA28" s="4" t="s">
        <v>253</v>
      </c>
      <c r="AB28" s="4" t="s">
        <v>253</v>
      </c>
      <c r="AC28" s="19" t="s">
        <v>253</v>
      </c>
      <c r="AD28" s="4">
        <f>IFERROR(AE28/AB28,0)</f>
        <v>0</v>
      </c>
      <c r="AE28" s="40" t="s">
        <v>253</v>
      </c>
      <c r="AF28" s="40"/>
      <c r="AG28" s="40"/>
      <c r="AH28" s="40"/>
      <c r="AI28" s="17"/>
      <c r="AJ28" s="17" t="s">
        <v>253</v>
      </c>
      <c r="AK28" s="5" t="s">
        <v>253</v>
      </c>
    </row>
    <row r="29" spans="1:50">
      <c r="AE29" s="40"/>
      <c r="AF29" s="40"/>
      <c r="AG29" s="40"/>
      <c r="AH29" s="40"/>
      <c r="AK29" s="5"/>
    </row>
    <row r="30" spans="1:50">
      <c r="AV30" s="15"/>
    </row>
    <row r="31" spans="1:50">
      <c r="AW31" s="15"/>
    </row>
    <row r="32" spans="1:50">
      <c r="AX32" s="15"/>
    </row>
    <row r="33" spans="51:52">
      <c r="AY33" s="15"/>
    </row>
    <row r="34" spans="51:52">
      <c r="AZ34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5" t="s">
        <v>95</v>
      </c>
      <c r="C6" s="6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8" t="s">
        <v>106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244</v>
      </c>
    </row>
    <row r="4" spans="1:5">
      <c r="A4" s="68" t="s">
        <v>0</v>
      </c>
      <c r="B4" s="68" t="s">
        <v>6</v>
      </c>
      <c r="C4" s="68" t="s">
        <v>245</v>
      </c>
    </row>
    <row r="5" spans="1:5">
      <c r="A5" s="68" t="s">
        <v>0</v>
      </c>
      <c r="B5" s="68" t="s">
        <v>26</v>
      </c>
      <c r="C5" s="68" t="s">
        <v>246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103</v>
      </c>
    </row>
    <row r="14" spans="1:5">
      <c r="D14" s="68" t="s">
        <v>104</v>
      </c>
    </row>
    <row r="15" spans="1:5">
      <c r="D15" s="68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8" t="s">
        <v>106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244</v>
      </c>
    </row>
    <row r="4" spans="1:5">
      <c r="A4" s="68" t="s">
        <v>0</v>
      </c>
      <c r="B4" s="68" t="s">
        <v>6</v>
      </c>
      <c r="C4" s="68" t="s">
        <v>245</v>
      </c>
    </row>
    <row r="5" spans="1:5">
      <c r="A5" s="68" t="s">
        <v>0</v>
      </c>
      <c r="B5" s="68" t="s">
        <v>26</v>
      </c>
      <c r="C5" s="68" t="s">
        <v>246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103</v>
      </c>
    </row>
    <row r="14" spans="1:5">
      <c r="D14" s="68" t="s">
        <v>104</v>
      </c>
    </row>
    <row r="15" spans="1:5">
      <c r="D15" s="68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8" t="s">
        <v>182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107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108</v>
      </c>
      <c r="E4" s="68" t="s">
        <v>109</v>
      </c>
      <c r="F4" s="68" t="s">
        <v>96</v>
      </c>
      <c r="G4" s="68" t="s">
        <v>25</v>
      </c>
      <c r="H4" s="68" t="s">
        <v>110</v>
      </c>
    </row>
    <row r="5" spans="1:46">
      <c r="A5" s="68" t="s">
        <v>7</v>
      </c>
      <c r="C5" s="68" t="s">
        <v>10</v>
      </c>
      <c r="D5" s="68" t="s">
        <v>111</v>
      </c>
      <c r="E5" s="68" t="s">
        <v>112</v>
      </c>
      <c r="F5" s="68" t="s">
        <v>96</v>
      </c>
      <c r="G5" s="68" t="s">
        <v>25</v>
      </c>
      <c r="H5" s="68" t="s">
        <v>110</v>
      </c>
      <c r="I5" s="68" t="s">
        <v>113</v>
      </c>
    </row>
    <row r="6" spans="1:46">
      <c r="A6" s="68" t="s">
        <v>7</v>
      </c>
      <c r="C6" s="68" t="s">
        <v>41</v>
      </c>
      <c r="D6" s="68" t="s">
        <v>114</v>
      </c>
      <c r="E6" s="68" t="s">
        <v>115</v>
      </c>
      <c r="F6" s="68" t="s">
        <v>96</v>
      </c>
      <c r="G6" s="68" t="s">
        <v>25</v>
      </c>
      <c r="H6" s="68" t="s">
        <v>110</v>
      </c>
      <c r="I6" s="68" t="s">
        <v>116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117</v>
      </c>
    </row>
    <row r="12" spans="1:46">
      <c r="A12" s="68" t="s">
        <v>7</v>
      </c>
      <c r="C12" s="68" t="s">
        <v>28</v>
      </c>
      <c r="E12" s="68" t="s">
        <v>118</v>
      </c>
    </row>
    <row r="13" spans="1:46">
      <c r="A13" s="68" t="s">
        <v>7</v>
      </c>
      <c r="C13" s="68" t="s">
        <v>42</v>
      </c>
      <c r="E13" s="68" t="s">
        <v>119</v>
      </c>
    </row>
    <row r="14" spans="1:46">
      <c r="A14" s="68" t="s">
        <v>7</v>
      </c>
      <c r="C14" s="68" t="s">
        <v>39</v>
      </c>
      <c r="E14" s="68" t="s">
        <v>120</v>
      </c>
    </row>
    <row r="15" spans="1:46">
      <c r="A15" s="68" t="s">
        <v>7</v>
      </c>
      <c r="C15" s="68" t="s">
        <v>43</v>
      </c>
      <c r="E15" s="68" t="s">
        <v>121</v>
      </c>
    </row>
    <row r="16" spans="1:46">
      <c r="A16" s="68" t="s">
        <v>7</v>
      </c>
      <c r="C16" s="68" t="s">
        <v>44</v>
      </c>
      <c r="E16" s="68" t="s">
        <v>122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123</v>
      </c>
      <c r="C24" s="68" t="s">
        <v>48</v>
      </c>
      <c r="E24" s="68" t="s">
        <v>124</v>
      </c>
      <c r="K24" s="68" t="s">
        <v>125</v>
      </c>
      <c r="L24" s="68" t="s">
        <v>126</v>
      </c>
      <c r="M24" s="68" t="s">
        <v>127</v>
      </c>
      <c r="N24" s="68" t="s">
        <v>128</v>
      </c>
      <c r="O24" s="68" t="s">
        <v>129</v>
      </c>
      <c r="P24" s="68" t="s">
        <v>130</v>
      </c>
      <c r="Q24" s="68" t="s">
        <v>78</v>
      </c>
      <c r="R24" s="68" t="s">
        <v>131</v>
      </c>
      <c r="S24" s="68" t="s">
        <v>132</v>
      </c>
      <c r="T24" s="68" t="s">
        <v>133</v>
      </c>
      <c r="U24" s="68" t="s">
        <v>232</v>
      </c>
      <c r="V24" s="68" t="s">
        <v>134</v>
      </c>
      <c r="W24" s="68" t="s">
        <v>135</v>
      </c>
      <c r="X24" s="68" t="s">
        <v>233</v>
      </c>
      <c r="Y24" s="68" t="s">
        <v>136</v>
      </c>
      <c r="Z24" s="68" t="s">
        <v>137</v>
      </c>
      <c r="AA24" s="68" t="s">
        <v>138</v>
      </c>
      <c r="AB24" s="68" t="s">
        <v>139</v>
      </c>
      <c r="AC24" s="68" t="s">
        <v>140</v>
      </c>
      <c r="AD24" s="68" t="s">
        <v>234</v>
      </c>
      <c r="AE24" s="68" t="s">
        <v>141</v>
      </c>
      <c r="AF24" s="68" t="s">
        <v>142</v>
      </c>
      <c r="AG24" s="68" t="s">
        <v>141</v>
      </c>
      <c r="AH24" s="68" t="s">
        <v>93</v>
      </c>
      <c r="AI24" s="68" t="s">
        <v>143</v>
      </c>
      <c r="AJ24" s="68" t="s">
        <v>78</v>
      </c>
      <c r="AK24" s="68" t="s">
        <v>94</v>
      </c>
      <c r="AL24" s="68" t="s">
        <v>136</v>
      </c>
      <c r="AM24" s="68" t="s">
        <v>137</v>
      </c>
      <c r="AN24" s="68" t="s">
        <v>144</v>
      </c>
      <c r="AO24" s="68" t="s">
        <v>145</v>
      </c>
      <c r="AP24" s="68" t="s">
        <v>146</v>
      </c>
      <c r="AQ24" s="68" t="s">
        <v>147</v>
      </c>
    </row>
    <row r="25" spans="1:43">
      <c r="B25" s="68" t="s">
        <v>148</v>
      </c>
      <c r="C25" s="68" t="s">
        <v>49</v>
      </c>
      <c r="E25" s="68" t="s">
        <v>149</v>
      </c>
      <c r="K25" s="68" t="s">
        <v>150</v>
      </c>
      <c r="L25" s="68" t="s">
        <v>151</v>
      </c>
      <c r="O25" s="68" t="s">
        <v>152</v>
      </c>
      <c r="Q25" s="68" t="s">
        <v>153</v>
      </c>
      <c r="R25" s="68" t="s">
        <v>154</v>
      </c>
      <c r="S25" s="68" t="s">
        <v>155</v>
      </c>
      <c r="T25" s="68" t="s">
        <v>156</v>
      </c>
      <c r="V25" s="68" t="s">
        <v>78</v>
      </c>
      <c r="Y25" s="68" t="s">
        <v>155</v>
      </c>
      <c r="Z25" s="68" t="s">
        <v>157</v>
      </c>
      <c r="AA25" s="68" t="s">
        <v>158</v>
      </c>
      <c r="AB25" s="68" t="s">
        <v>159</v>
      </c>
      <c r="AC25" s="68" t="s">
        <v>160</v>
      </c>
      <c r="AD25" s="68" t="s">
        <v>235</v>
      </c>
      <c r="AE25" s="68" t="s">
        <v>161</v>
      </c>
      <c r="AI25" s="68" t="s">
        <v>162</v>
      </c>
      <c r="AJ25" s="68" t="s">
        <v>163</v>
      </c>
      <c r="AK25" s="68" t="s">
        <v>164</v>
      </c>
    </row>
    <row r="26" spans="1:43">
      <c r="B26" s="68" t="s">
        <v>165</v>
      </c>
      <c r="C26" s="68" t="s">
        <v>50</v>
      </c>
      <c r="E26" s="68" t="s">
        <v>166</v>
      </c>
      <c r="K26" s="68" t="s">
        <v>167</v>
      </c>
      <c r="L26" s="68" t="s">
        <v>168</v>
      </c>
      <c r="O26" s="68" t="s">
        <v>169</v>
      </c>
      <c r="Q26" s="68" t="s">
        <v>170</v>
      </c>
      <c r="R26" s="68" t="s">
        <v>171</v>
      </c>
      <c r="S26" s="68" t="s">
        <v>172</v>
      </c>
      <c r="T26" s="68" t="s">
        <v>173</v>
      </c>
      <c r="V26" s="68" t="s">
        <v>78</v>
      </c>
      <c r="Y26" s="68" t="s">
        <v>172</v>
      </c>
      <c r="Z26" s="68" t="s">
        <v>174</v>
      </c>
      <c r="AA26" s="68" t="s">
        <v>175</v>
      </c>
      <c r="AB26" s="68" t="s">
        <v>176</v>
      </c>
      <c r="AC26" s="68" t="s">
        <v>177</v>
      </c>
      <c r="AD26" s="68" t="s">
        <v>236</v>
      </c>
      <c r="AE26" s="68" t="s">
        <v>178</v>
      </c>
      <c r="AJ26" s="68" t="s">
        <v>179</v>
      </c>
      <c r="AK26" s="68" t="s">
        <v>180</v>
      </c>
    </row>
    <row r="28" spans="1:43">
      <c r="AD28" s="68" t="s">
        <v>181</v>
      </c>
      <c r="AE28" s="68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8" t="s">
        <v>182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51</v>
      </c>
      <c r="K1" s="68" t="s">
        <v>18</v>
      </c>
      <c r="L1" s="68" t="s">
        <v>18</v>
      </c>
      <c r="O1" s="68" t="s">
        <v>18</v>
      </c>
      <c r="Q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C1" s="68" t="s">
        <v>18</v>
      </c>
      <c r="AJ1" s="68" t="s">
        <v>18</v>
      </c>
      <c r="AK1" s="68" t="s">
        <v>18</v>
      </c>
      <c r="AR1" s="68" t="s">
        <v>7</v>
      </c>
      <c r="AS1" s="68" t="s">
        <v>7</v>
      </c>
      <c r="AT1" s="68" t="s">
        <v>7</v>
      </c>
    </row>
    <row r="2" spans="1:46">
      <c r="A2" s="68" t="s">
        <v>7</v>
      </c>
      <c r="D2" s="68" t="s">
        <v>19</v>
      </c>
      <c r="E2" s="68" t="s">
        <v>107</v>
      </c>
    </row>
    <row r="3" spans="1:46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6">
      <c r="A4" s="68" t="s">
        <v>7</v>
      </c>
      <c r="C4" s="68" t="s">
        <v>11</v>
      </c>
      <c r="D4" s="68" t="s">
        <v>108</v>
      </c>
      <c r="E4" s="68" t="s">
        <v>109</v>
      </c>
      <c r="F4" s="68" t="s">
        <v>96</v>
      </c>
      <c r="G4" s="68" t="s">
        <v>25</v>
      </c>
      <c r="H4" s="68" t="s">
        <v>110</v>
      </c>
    </row>
    <row r="5" spans="1:46">
      <c r="A5" s="68" t="s">
        <v>7</v>
      </c>
      <c r="C5" s="68" t="s">
        <v>10</v>
      </c>
      <c r="D5" s="68" t="s">
        <v>111</v>
      </c>
      <c r="E5" s="68" t="s">
        <v>112</v>
      </c>
      <c r="F5" s="68" t="s">
        <v>96</v>
      </c>
      <c r="G5" s="68" t="s">
        <v>25</v>
      </c>
      <c r="H5" s="68" t="s">
        <v>110</v>
      </c>
      <c r="I5" s="68" t="s">
        <v>113</v>
      </c>
    </row>
    <row r="6" spans="1:46">
      <c r="A6" s="68" t="s">
        <v>7</v>
      </c>
      <c r="C6" s="68" t="s">
        <v>41</v>
      </c>
      <c r="D6" s="68" t="s">
        <v>114</v>
      </c>
      <c r="E6" s="68" t="s">
        <v>115</v>
      </c>
      <c r="F6" s="68" t="s">
        <v>96</v>
      </c>
      <c r="G6" s="68" t="s">
        <v>25</v>
      </c>
      <c r="H6" s="68" t="s">
        <v>110</v>
      </c>
      <c r="I6" s="68" t="s">
        <v>116</v>
      </c>
    </row>
    <row r="7" spans="1:46">
      <c r="A7" s="68" t="s">
        <v>7</v>
      </c>
    </row>
    <row r="8" spans="1:46">
      <c r="A8" s="68" t="s">
        <v>7</v>
      </c>
    </row>
    <row r="9" spans="1:46">
      <c r="A9" s="68" t="s">
        <v>7</v>
      </c>
    </row>
    <row r="10" spans="1:46">
      <c r="A10" s="68" t="s">
        <v>7</v>
      </c>
    </row>
    <row r="11" spans="1:46">
      <c r="A11" s="68" t="s">
        <v>7</v>
      </c>
      <c r="C11" s="68" t="s">
        <v>27</v>
      </c>
      <c r="E11" s="68" t="s">
        <v>117</v>
      </c>
    </row>
    <row r="12" spans="1:46">
      <c r="A12" s="68" t="s">
        <v>7</v>
      </c>
      <c r="C12" s="68" t="s">
        <v>28</v>
      </c>
      <c r="E12" s="68" t="s">
        <v>118</v>
      </c>
    </row>
    <row r="13" spans="1:46">
      <c r="A13" s="68" t="s">
        <v>7</v>
      </c>
      <c r="C13" s="68" t="s">
        <v>42</v>
      </c>
      <c r="E13" s="68" t="s">
        <v>119</v>
      </c>
    </row>
    <row r="14" spans="1:46">
      <c r="A14" s="68" t="s">
        <v>7</v>
      </c>
      <c r="C14" s="68" t="s">
        <v>39</v>
      </c>
      <c r="E14" s="68" t="s">
        <v>120</v>
      </c>
    </row>
    <row r="15" spans="1:46">
      <c r="A15" s="68" t="s">
        <v>7</v>
      </c>
      <c r="C15" s="68" t="s">
        <v>43</v>
      </c>
      <c r="E15" s="68" t="s">
        <v>121</v>
      </c>
    </row>
    <row r="16" spans="1:46">
      <c r="A16" s="68" t="s">
        <v>7</v>
      </c>
      <c r="C16" s="68" t="s">
        <v>44</v>
      </c>
      <c r="E16" s="68" t="s">
        <v>122</v>
      </c>
    </row>
    <row r="17" spans="1:43">
      <c r="A17" s="68" t="s">
        <v>7</v>
      </c>
    </row>
    <row r="18" spans="1:43">
      <c r="A18" s="68" t="s">
        <v>7</v>
      </c>
    </row>
    <row r="21" spans="1:43">
      <c r="K21" s="68" t="s">
        <v>53</v>
      </c>
    </row>
    <row r="23" spans="1:43">
      <c r="E23" s="68" t="s">
        <v>29</v>
      </c>
      <c r="K23" s="68" t="s">
        <v>75</v>
      </c>
      <c r="L23" s="68" t="s">
        <v>76</v>
      </c>
      <c r="M23" s="68" t="s">
        <v>14</v>
      </c>
      <c r="N23" s="68" t="s">
        <v>16</v>
      </c>
      <c r="O23" s="68" t="s">
        <v>30</v>
      </c>
      <c r="P23" s="68" t="s">
        <v>33</v>
      </c>
      <c r="Q23" s="68" t="s">
        <v>77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17</v>
      </c>
      <c r="W23" s="68" t="s">
        <v>79</v>
      </c>
      <c r="X23" s="68" t="s">
        <v>80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37</v>
      </c>
      <c r="AD23" s="68" t="s">
        <v>56</v>
      </c>
      <c r="AE23" s="68" t="s">
        <v>57</v>
      </c>
      <c r="AF23" s="68" t="s">
        <v>81</v>
      </c>
      <c r="AG23" s="68" t="s">
        <v>82</v>
      </c>
      <c r="AH23" s="68" t="s">
        <v>83</v>
      </c>
      <c r="AI23" s="68" t="s">
        <v>84</v>
      </c>
      <c r="AJ23" s="68" t="s">
        <v>85</v>
      </c>
      <c r="AK23" s="68" t="s">
        <v>86</v>
      </c>
      <c r="AL23" s="68" t="s">
        <v>87</v>
      </c>
      <c r="AM23" s="68" t="s">
        <v>88</v>
      </c>
      <c r="AN23" s="68" t="s">
        <v>89</v>
      </c>
      <c r="AO23" s="68" t="s">
        <v>90</v>
      </c>
      <c r="AP23" s="68" t="s">
        <v>91</v>
      </c>
      <c r="AQ23" s="68" t="s">
        <v>92</v>
      </c>
    </row>
    <row r="24" spans="1:43">
      <c r="B24" s="68" t="s">
        <v>123</v>
      </c>
      <c r="C24" s="68" t="s">
        <v>48</v>
      </c>
      <c r="E24" s="68" t="s">
        <v>124</v>
      </c>
      <c r="K24" s="68" t="s">
        <v>125</v>
      </c>
      <c r="L24" s="68" t="s">
        <v>126</v>
      </c>
      <c r="M24" s="68" t="s">
        <v>127</v>
      </c>
      <c r="N24" s="68" t="s">
        <v>128</v>
      </c>
      <c r="O24" s="68" t="s">
        <v>129</v>
      </c>
      <c r="P24" s="68" t="s">
        <v>130</v>
      </c>
      <c r="Q24" s="68" t="s">
        <v>78</v>
      </c>
      <c r="R24" s="68" t="s">
        <v>131</v>
      </c>
      <c r="S24" s="68" t="s">
        <v>132</v>
      </c>
      <c r="T24" s="68" t="s">
        <v>133</v>
      </c>
      <c r="U24" s="68" t="s">
        <v>232</v>
      </c>
      <c r="V24" s="68" t="s">
        <v>134</v>
      </c>
      <c r="W24" s="68" t="s">
        <v>135</v>
      </c>
      <c r="X24" s="68" t="s">
        <v>233</v>
      </c>
      <c r="Y24" s="68" t="s">
        <v>136</v>
      </c>
      <c r="Z24" s="68" t="s">
        <v>137</v>
      </c>
      <c r="AA24" s="68" t="s">
        <v>138</v>
      </c>
      <c r="AB24" s="68" t="s">
        <v>139</v>
      </c>
      <c r="AC24" s="68" t="s">
        <v>140</v>
      </c>
      <c r="AD24" s="68" t="s">
        <v>234</v>
      </c>
      <c r="AE24" s="68" t="s">
        <v>141</v>
      </c>
      <c r="AF24" s="68" t="s">
        <v>142</v>
      </c>
      <c r="AG24" s="68" t="s">
        <v>141</v>
      </c>
      <c r="AH24" s="68" t="s">
        <v>93</v>
      </c>
      <c r="AI24" s="68" t="s">
        <v>143</v>
      </c>
      <c r="AJ24" s="68" t="s">
        <v>78</v>
      </c>
      <c r="AK24" s="68" t="s">
        <v>94</v>
      </c>
      <c r="AL24" s="68" t="s">
        <v>136</v>
      </c>
      <c r="AM24" s="68" t="s">
        <v>137</v>
      </c>
      <c r="AN24" s="68" t="s">
        <v>144</v>
      </c>
      <c r="AO24" s="68" t="s">
        <v>145</v>
      </c>
      <c r="AP24" s="68" t="s">
        <v>146</v>
      </c>
      <c r="AQ24" s="68" t="s">
        <v>147</v>
      </c>
    </row>
    <row r="25" spans="1:43">
      <c r="B25" s="68" t="s">
        <v>148</v>
      </c>
      <c r="C25" s="68" t="s">
        <v>49</v>
      </c>
      <c r="E25" s="68" t="s">
        <v>149</v>
      </c>
      <c r="K25" s="68" t="s">
        <v>150</v>
      </c>
      <c r="L25" s="68" t="s">
        <v>151</v>
      </c>
      <c r="O25" s="68" t="s">
        <v>152</v>
      </c>
      <c r="Q25" s="68" t="s">
        <v>153</v>
      </c>
      <c r="R25" s="68" t="s">
        <v>154</v>
      </c>
      <c r="S25" s="68" t="s">
        <v>155</v>
      </c>
      <c r="T25" s="68" t="s">
        <v>156</v>
      </c>
      <c r="V25" s="68" t="s">
        <v>78</v>
      </c>
      <c r="Y25" s="68" t="s">
        <v>155</v>
      </c>
      <c r="Z25" s="68" t="s">
        <v>157</v>
      </c>
      <c r="AA25" s="68" t="s">
        <v>158</v>
      </c>
      <c r="AB25" s="68" t="s">
        <v>159</v>
      </c>
      <c r="AC25" s="68" t="s">
        <v>160</v>
      </c>
      <c r="AD25" s="68" t="s">
        <v>235</v>
      </c>
      <c r="AE25" s="68" t="s">
        <v>161</v>
      </c>
      <c r="AI25" s="68" t="s">
        <v>162</v>
      </c>
      <c r="AJ25" s="68" t="s">
        <v>163</v>
      </c>
      <c r="AK25" s="68" t="s">
        <v>164</v>
      </c>
    </row>
    <row r="26" spans="1:43">
      <c r="B26" s="68" t="s">
        <v>165</v>
      </c>
      <c r="C26" s="68" t="s">
        <v>50</v>
      </c>
      <c r="E26" s="68" t="s">
        <v>166</v>
      </c>
      <c r="K26" s="68" t="s">
        <v>167</v>
      </c>
      <c r="L26" s="68" t="s">
        <v>168</v>
      </c>
      <c r="O26" s="68" t="s">
        <v>169</v>
      </c>
      <c r="Q26" s="68" t="s">
        <v>170</v>
      </c>
      <c r="R26" s="68" t="s">
        <v>171</v>
      </c>
      <c r="S26" s="68" t="s">
        <v>172</v>
      </c>
      <c r="T26" s="68" t="s">
        <v>173</v>
      </c>
      <c r="V26" s="68" t="s">
        <v>78</v>
      </c>
      <c r="Y26" s="68" t="s">
        <v>172</v>
      </c>
      <c r="Z26" s="68" t="s">
        <v>174</v>
      </c>
      <c r="AA26" s="68" t="s">
        <v>175</v>
      </c>
      <c r="AB26" s="68" t="s">
        <v>176</v>
      </c>
      <c r="AC26" s="68" t="s">
        <v>177</v>
      </c>
      <c r="AD26" s="68" t="s">
        <v>236</v>
      </c>
      <c r="AE26" s="68" t="s">
        <v>178</v>
      </c>
      <c r="AJ26" s="68" t="s">
        <v>179</v>
      </c>
      <c r="AK26" s="68" t="s">
        <v>180</v>
      </c>
    </row>
    <row r="28" spans="1:43">
      <c r="AD28" s="68" t="s">
        <v>181</v>
      </c>
      <c r="AE28" s="68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AD95-5C77-4FD5-B18A-F5EA388B2687}">
  <dimension ref="A1:E15"/>
  <sheetViews>
    <sheetView workbookViewId="0"/>
  </sheetViews>
  <sheetFormatPr defaultRowHeight="15"/>
  <sheetData>
    <row r="1" spans="1:5">
      <c r="A1" s="68" t="s">
        <v>276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244</v>
      </c>
    </row>
    <row r="4" spans="1:5">
      <c r="A4" s="68" t="s">
        <v>0</v>
      </c>
      <c r="B4" s="68" t="s">
        <v>6</v>
      </c>
      <c r="C4" s="68" t="s">
        <v>245</v>
      </c>
    </row>
    <row r="5" spans="1:5">
      <c r="A5" s="68" t="s">
        <v>0</v>
      </c>
      <c r="B5" s="68" t="s">
        <v>26</v>
      </c>
      <c r="C5" s="68" t="s">
        <v>246</v>
      </c>
      <c r="D5" s="68" t="s">
        <v>97</v>
      </c>
      <c r="E5" s="68" t="s">
        <v>45</v>
      </c>
    </row>
    <row r="8" spans="1:5">
      <c r="A8" s="68" t="s">
        <v>8</v>
      </c>
      <c r="C8" s="68" t="s">
        <v>98</v>
      </c>
    </row>
    <row r="9" spans="1:5">
      <c r="A9" s="68" t="s">
        <v>9</v>
      </c>
      <c r="C9" s="68" t="s">
        <v>99</v>
      </c>
    </row>
    <row r="10" spans="1:5">
      <c r="B10" s="68" t="s">
        <v>42</v>
      </c>
      <c r="C10" s="68" t="s">
        <v>100</v>
      </c>
    </row>
    <row r="11" spans="1:5">
      <c r="B11" s="68" t="s">
        <v>39</v>
      </c>
      <c r="C11" s="68" t="s">
        <v>100</v>
      </c>
    </row>
    <row r="12" spans="1:5">
      <c r="B12" s="68" t="s">
        <v>43</v>
      </c>
      <c r="C12" s="68" t="s">
        <v>101</v>
      </c>
    </row>
    <row r="13" spans="1:5">
      <c r="B13" s="68" t="s">
        <v>44</v>
      </c>
      <c r="C13" s="68" t="s">
        <v>102</v>
      </c>
      <c r="D13" s="68" t="s">
        <v>103</v>
      </c>
    </row>
    <row r="14" spans="1:5">
      <c r="D14" s="68" t="s">
        <v>104</v>
      </c>
    </row>
    <row r="15" spans="1:5">
      <c r="D15" s="6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2023-09-06T14:30:08Z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