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A6B5A946-EC32-4B43-A1BE-1147E692C37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2" l="1"/>
  <c r="E25" i="2"/>
  <c r="E26" i="2"/>
  <c r="E27" i="2"/>
  <c r="E28" i="2"/>
  <c r="E29" i="2"/>
  <c r="E30" i="2"/>
  <c r="E31" i="2"/>
  <c r="E32" i="2"/>
  <c r="E33" i="2"/>
  <c r="X25" i="2" l="1"/>
  <c r="L25" i="2"/>
  <c r="K25" i="2"/>
  <c r="B25" i="2" s="1"/>
  <c r="AD25" i="2"/>
  <c r="X26" i="2"/>
  <c r="L26" i="2"/>
  <c r="K26" i="2"/>
  <c r="B26" i="2" s="1"/>
  <c r="AD26" i="2"/>
  <c r="X27" i="2"/>
  <c r="L27" i="2"/>
  <c r="K27" i="2"/>
  <c r="B27" i="2" s="1"/>
  <c r="AD27" i="2"/>
  <c r="X28" i="2"/>
  <c r="L28" i="2"/>
  <c r="K28" i="2"/>
  <c r="B28" i="2" s="1"/>
  <c r="AD28" i="2"/>
  <c r="X29" i="2"/>
  <c r="L29" i="2"/>
  <c r="K29" i="2"/>
  <c r="B29" i="2" s="1"/>
  <c r="AD29" i="2"/>
  <c r="X30" i="2"/>
  <c r="L30" i="2"/>
  <c r="K30" i="2"/>
  <c r="B30" i="2" s="1"/>
  <c r="AD30" i="2"/>
  <c r="X31" i="2"/>
  <c r="L31" i="2"/>
  <c r="K31" i="2"/>
  <c r="B31" i="2" s="1"/>
  <c r="AD31" i="2"/>
  <c r="X32" i="2"/>
  <c r="L32" i="2"/>
  <c r="K32" i="2"/>
  <c r="B32" i="2" s="1"/>
  <c r="AD32" i="2"/>
  <c r="X33" i="2"/>
  <c r="L33" i="2"/>
  <c r="K33" i="2"/>
  <c r="B33" i="2" s="1"/>
  <c r="AD33" i="2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K24" i="2" l="1"/>
  <c r="B24" i="2" s="1"/>
  <c r="L24" i="2"/>
  <c r="AD24" i="2"/>
  <c r="E6" i="2"/>
  <c r="E5" i="2"/>
  <c r="B34" i="2" l="1"/>
  <c r="AD34" i="2"/>
  <c r="AD37" i="2" s="1"/>
  <c r="B35" i="2"/>
  <c r="AD35" i="2"/>
  <c r="AE37" i="2"/>
</calcChain>
</file>

<file path=xl/sharedStrings.xml><?xml version="1.0" encoding="utf-8"?>
<sst xmlns="http://schemas.openxmlformats.org/spreadsheetml/2006/main" count="1705" uniqueCount="670">
  <si>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</si>
  <si>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</si>
  <si>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</si>
  <si>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</si>
  <si>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</si>
  <si>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</si>
  <si>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</si>
  <si>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</si>
  <si>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</si>
  <si>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</si>
  <si>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</si>
  <si>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</si>
  <si>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</si>
  <si>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</si>
  <si>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</si>
  <si>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</si>
  <si>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</si>
  <si>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</si>
  <si>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</si>
  <si>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</si>
  <si>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</si>
  <si>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</si>
  <si>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</si>
  <si>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</si>
  <si>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</si>
  <si>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</si>
  <si>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</si>
  <si>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</si>
  <si>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</si>
  <si>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</si>
  <si>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</si>
  <si>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</si>
  <si>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</si>
  <si>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</si>
  <si>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</si>
  <si>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</si>
  <si>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</si>
  <si>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</si>
  <si>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</si>
  <si>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</si>
  <si>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</si>
  <si>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</si>
  <si>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</si>
  <si>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</si>
  <si>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</si>
  <si>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</si>
  <si>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</si>
  <si>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</si>
  <si>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</si>
  <si>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</si>
  <si>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</si>
  <si>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</si>
  <si>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</si>
  <si>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</si>
  <si>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</si>
  <si>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</si>
  <si>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</si>
  <si>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</si>
  <si>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</si>
  <si>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</si>
  <si>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</si>
  <si>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</si>
  <si>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</si>
  <si>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</si>
  <si>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</si>
  <si>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</si>
  <si>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</si>
  <si>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</si>
  <si>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</si>
  <si>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</si>
  <si>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</si>
  <si>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</si>
  <si>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</si>
  <si>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</si>
  <si>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</si>
  <si>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</si>
  <si>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</si>
  <si>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</si>
  <si>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</si>
  <si>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</si>
  <si>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</si>
  <si>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</si>
  <si>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</si>
  <si>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</si>
  <si>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</si>
  <si>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</si>
  <si>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</si>
  <si>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</si>
  <si>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</si>
  <si>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</si>
  <si>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</si>
  <si>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</si>
  <si>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</si>
  <si>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</si>
  <si>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</si>
  <si>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</si>
  <si>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</si>
  <si>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</si>
  <si>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</si>
  <si>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</si>
  <si>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</si>
  <si>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</si>
  <si>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</si>
  <si>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</si>
  <si>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</si>
  <si>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</si>
  <si>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</si>
  <si>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</si>
  <si>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</si>
  <si>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</si>
  <si>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</si>
  <si>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</si>
  <si>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</si>
  <si>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</si>
  <si>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</si>
  <si>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</si>
  <si>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</si>
  <si>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</si>
  <si>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</si>
  <si>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</si>
  <si>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</si>
  <si>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</si>
  <si>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</si>
  <si>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</si>
  <si>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</si>
  <si>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</si>
  <si>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</si>
  <si>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</si>
  <si>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</si>
  <si>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</si>
  <si>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</si>
  <si>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</si>
  <si>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</si>
  <si>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</si>
  <si>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</si>
  <si>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</si>
  <si>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</si>
  <si>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</si>
  <si>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</si>
  <si>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</si>
  <si>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</si>
  <si>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</si>
  <si>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</si>
  <si>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</si>
  <si>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</si>
  <si>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</si>
  <si>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</si>
  <si>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</si>
  <si>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</si>
  <si>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</si>
  <si>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</si>
  <si>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</si>
  <si>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</si>
  <si>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</si>
  <si>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</si>
  <si>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</si>
  <si>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</si>
  <si>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</si>
  <si>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</si>
  <si>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</si>
  <si>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</si>
  <si>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</si>
  <si>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</si>
  <si>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</si>
  <si>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</si>
  <si>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</si>
  <si>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</si>
  <si>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</si>
  <si>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</si>
  <si>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</si>
  <si>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</si>
  <si>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</si>
  <si>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</si>
  <si>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</si>
  <si>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</si>
  <si>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</si>
  <si>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</si>
  <si>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</si>
  <si>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</si>
  <si>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</si>
  <si>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</si>
  <si>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</si>
  <si>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</si>
  <si>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</si>
  <si>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</si>
  <si>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</si>
  <si>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</si>
  <si>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</si>
  <si>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</si>
  <si>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</si>
  <si>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</si>
  <si>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</si>
  <si>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</si>
  <si>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</si>
  <si>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</si>
  <si>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</si>
  <si>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</si>
  <si>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</si>
  <si>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</si>
  <si>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</si>
  <si>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</si>
  <si>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</si>
  <si>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</si>
  <si>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</si>
  <si>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</si>
  <si>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</si>
  <si>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</si>
  <si>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</si>
  <si>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</si>
  <si>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</si>
  <si>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</si>
  <si>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</si>
  <si>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</si>
  <si>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</si>
  <si>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</si>
  <si>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</si>
  <si>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</si>
  <si>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</si>
  <si>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</si>
  <si>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</si>
  <si>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</si>
  <si>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</si>
  <si>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</si>
  <si>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</si>
  <si>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</si>
  <si>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</si>
  <si>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</si>
  <si>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</si>
  <si>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</si>
  <si>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</si>
  <si>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</si>
  <si>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</si>
  <si>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</si>
  <si>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</si>
  <si>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</si>
  <si>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</si>
  <si>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</si>
  <si>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</si>
  <si>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</si>
  <si>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</si>
  <si>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</si>
  <si>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</si>
  <si>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</si>
  <si>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</si>
  <si>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</si>
  <si>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</si>
  <si>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</si>
  <si>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</si>
  <si>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</si>
  <si>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</si>
  <si>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</si>
  <si>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</si>
  <si>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</si>
  <si>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</si>
  <si>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</si>
  <si>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</si>
  <si>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</si>
  <si>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</si>
  <si>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</si>
  <si>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</si>
  <si>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</si>
  <si>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</si>
  <si>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</si>
  <si>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</si>
  <si>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</si>
  <si>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</si>
  <si>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</si>
  <si>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</si>
  <si>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</si>
  <si>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</si>
  <si>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</si>
  <si>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</si>
  <si>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</si>
  <si>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</si>
  <si>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</si>
  <si>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</si>
  <si>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</si>
  <si>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</si>
  <si>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</si>
  <si>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</si>
  <si>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</si>
  <si>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</si>
  <si>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</si>
  <si>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</si>
  <si>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</si>
  <si>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</si>
  <si>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</si>
  <si>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</si>
  <si>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</si>
  <si>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</si>
  <si>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</si>
  <si>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</si>
  <si>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</si>
  <si>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</si>
  <si>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</si>
  <si>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</si>
  <si>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</si>
  <si>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</si>
  <si>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</si>
  <si>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</si>
  <si>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</si>
  <si>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</si>
  <si>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</si>
  <si>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</si>
  <si>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</si>
  <si>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</si>
  <si>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</si>
  <si>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</si>
  <si>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</si>
  <si>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</si>
  <si>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</si>
  <si>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</si>
  <si>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</si>
  <si>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</si>
  <si>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</si>
  <si>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</si>
  <si>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</si>
  <si>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</si>
  <si>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</si>
  <si>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</si>
  <si>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</si>
  <si>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</si>
  <si>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</si>
  <si>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</si>
  <si>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</si>
  <si>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</si>
  <si>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</si>
  <si>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</si>
  <si>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</si>
  <si>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</si>
  <si>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</si>
  <si>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</si>
  <si>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</si>
  <si>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</si>
  <si>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</si>
  <si>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</si>
  <si>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</si>
  <si>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</si>
  <si>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</si>
  <si>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</si>
  <si>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</si>
  <si>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</si>
  <si>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</si>
  <si>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</si>
  <si>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</si>
  <si>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</si>
  <si>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</si>
  <si>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</si>
  <si>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</si>
  <si>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</si>
  <si>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</si>
  <si>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</si>
  <si>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</si>
  <si>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</si>
  <si>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</si>
  <si>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</si>
  <si>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</si>
  <si>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</si>
  <si>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</si>
  <si>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</si>
  <si>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</si>
  <si>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</si>
  <si>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</si>
  <si>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</si>
  <si>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</si>
  <si>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=IFERROR(NF($E33,"LINETOTAL"),"-")</t>
  </si>
  <si>
    <t>=IFERROR(NF($E33,"ADDRESS2"),"-")</t>
  </si>
  <si>
    <t>=IFERROR(NF($E33,"U_PONO"),"-")</t>
  </si>
  <si>
    <t>=IF(K34="","Hide","Show")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</si>
  <si>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</si>
  <si>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</si>
  <si>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</si>
  <si>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</si>
  <si>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</si>
  <si>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</si>
  <si>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</si>
  <si>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</si>
  <si>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</si>
  <si>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</si>
  <si>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</si>
  <si>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=IFERROR(NF($E34,"LINETOTAL"),"-")</t>
  </si>
  <si>
    <t>=IFERROR(NF($E34,"U_PONO"),"-")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</si>
  <si>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</si>
  <si>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</si>
  <si>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</si>
  <si>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</si>
  <si>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</si>
  <si>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</si>
  <si>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</si>
  <si>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</si>
  <si>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</si>
  <si>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</si>
  <si>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</si>
  <si>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</si>
  <si>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</si>
  <si>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=SUM(N28-V28)</t>
  </si>
  <si>
    <t>=IFERROR(AE28/AB28,0)</t>
  </si>
  <si>
    <t>=IFERROR(NF($E29,"U_PONO"),"-")</t>
  </si>
  <si>
    <t>=SUM(N29-V29)</t>
  </si>
  <si>
    <t>=IFERROR(AE29/AB29,0)</t>
  </si>
  <si>
    <t>=IFERROR(NF($E30,"U_PONO"),"-")</t>
  </si>
  <si>
    <t>=SUM(N30-V30)</t>
  </si>
  <si>
    <t>=IFERROR(AE30/AB30,0)</t>
  </si>
  <si>
    <t>=IFERROR(NF($E31,"U_PONO"),"-")</t>
  </si>
  <si>
    <t>=SUM(N31-V31)</t>
  </si>
  <si>
    <t>=IFERROR(AE31/AB31,0)</t>
  </si>
  <si>
    <t>=IFERROR(NF($E32,"U_PONO"),"-")</t>
  </si>
  <si>
    <t>=SUM(N32-V32)</t>
  </si>
  <si>
    <t>=IFERROR(AE32/AB32,0)</t>
  </si>
  <si>
    <t>=MONTH(N33)</t>
  </si>
  <si>
    <t>=YEAR(N33)</t>
  </si>
  <si>
    <t>=IFERROR(NF($E33,"U_MSPCN"),"-")</t>
  </si>
  <si>
    <t>=IFERROR(NF($E33,"U_PODate"),"-")</t>
  </si>
  <si>
    <t>=IFERROR(NF($E33,"DocDate"),"-")</t>
  </si>
  <si>
    <t>=SUM(N33-V33)</t>
  </si>
  <si>
    <t>=IFERROR(AE33/AB33,0)</t>
  </si>
  <si>
    <t>=IFERROR(NF($E33,"U_BPurDisc"),"-")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</si>
  <si>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</si>
  <si>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</si>
  <si>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</si>
  <si>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</si>
  <si>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=IFERROR(AE34/AB34,0)</t>
  </si>
  <si>
    <t>=IFERROR(NF($E34,"ADDRESS2"),"-")</t>
  </si>
  <si>
    <t>=IF(K35="","Hide","Show")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</si>
  <si>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</si>
  <si>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</si>
  <si>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</si>
  <si>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</si>
  <si>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</si>
  <si>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</si>
  <si>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</si>
  <si>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</si>
  <si>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</si>
  <si>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</si>
  <si>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</si>
  <si>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=IFERROR(AE35/AB35,0)</t>
  </si>
  <si>
    <t>=IFERROR(NF($E35,"LINETOTAL"),"-")</t>
  </si>
  <si>
    <t>=IFERROR(NF($E35,"U_PONO"),"-")</t>
  </si>
  <si>
    <t>="01/04/2023"</t>
  </si>
  <si>
    <t>="30/04/2023"</t>
  </si>
  <si>
    <t>="""UICT"","""",""SQL="",""2=DOCNUM"",""33031364"",""14=CUSTREF"",""8451282724"",""14=U_CUSTREF"",""8451282724"",""15=DOCDATE"",""04/04/2023"",""15=TAXDATE"",""04/04/2023"",""14=CARDCODE"",""CA0213-SGD"",""14=CARDNAME"",""ALEXANDRA HEALTH PTE. LTD."",""14=ITEMCODE"",""MSFQC-10572"",""14=ITEMNAME"&amp;""",""MS WIN PRO 11 64-BIT ALL LNG PK LIC ONLINE DWNLD NR"",""10=QUANTITY"",""1.000000"",""14=U_PONO"",""942656"",""15=U_PODATE"",""31/03/2023"",""10=U_TLINTCOS"",""0.000000"",""2=SLPCODE"",""132"",""14=SLPNAME"",""E0001-CS"",""14=MEMO"",""WENDY KUM CHIOU SZE"",""14=CONTACTNAME"",""E-INVOI"&amp;"CE (AP DIRECT)"",""10=LINETOTAL"",""274.000000"",""14=U_ENR"","""",""14=U_MSENR"",""S7138270"",""14=U_MSPCN"",""9BA9F0ED"",""14=ADDRESS2"",""LEE CHAN HOE_x000D_ALEXNADRA HEALTH PTE LTD C/O KHOO TECK PUAT HOSPITAL 90 YISHUN CENTRAL MMD, RECEIVING, SINGAPORE 768828_x000D_LEE CHAN HOE_x000D_TEL:"&amp;" 68078676_x000D_FAX: _x000D_EMAIL: lee.chan.hoe@alpshealthcare.com.sg"""</t>
  </si>
  <si>
    <t>="""UICT"","""",""SQL="",""2=DOCNUM"",""33031364"",""14=CUSTREF"",""8451282724"",""14=U_CUSTREF"",""8451282724"",""15=DOCDATE"",""04/04/2023"",""15=TAXDATE"",""04/04/2023"",""14=CARDCODE"",""CA0213-SGD"",""14=CARDNAME"",""ALEXANDRA HEALTH PTE. LTD."",""14=ITEMCODE"",""MS021-10695GLP"",""14=ITEMN"&amp;"AME"",""MS OFFICE STD 2021 SNGL LTSC"",""10=QUANTITY"",""1.000000"",""14=U_PONO"",""942656"",""15=U_PODATE"",""31/03/2023"",""10=U_TLINTCOS"",""0.000000"",""2=SLPCODE"",""132"",""14=SLPNAME"",""E0001-CS"",""14=MEMO"",""WENDY KUM CHIOU SZE"",""14=CONTACTNAME"",""E-INVOICE (AP DIRECT)"",""10="&amp;"LINETOTAL"",""403.100000"",""14=U_ENR"","""",""14=U_MSENR"",""S7138270"",""14=U_MSPCN"",""9BA9F0ED"",""14=ADDRESS2"",""LEE CHAN HOE_x000D_ALEXNADRA HEALTH PTE LTD C/O KHOO TECK PUAT HOSPITAL 90 YISHUN CENTRAL MMD, RECEIVING, SINGAPORE 768828_x000D_LEE CHAN HOE_x000D_TEL: 68078676_x000D_FAX: _x000D_EMAI"&amp;"L: lee.chan.hoe@alpshealthcare.com.sg"""</t>
  </si>
  <si>
    <t>="""UICT"","""",""SQL="",""2=DOCNUM"",""33031368"",""14=CUSTREF"",""2023000258"",""14=U_CUSTREF"",""2023000258"",""15=DOCDATE"",""04/04/2023"",""15=TAXDATE"",""04/04/2023"",""14=CARDCODE"",""CR0098-SGD"",""14=CARDNAME"",""REN CI HOSPITAL"",""14=ITEMCODE"",""MS021-10695GLP"",""14=ITEMNAME"",""MS OF"&amp;"FICE STD 2021 SNGL LTSC"",""10=QUANTITY"",""50.000000"",""14=U_PONO"",""942663"",""15=U_PODATE"",""03/04/2023"",""10=U_TLINTCOS"",""0.000000"",""2=SLPCODE"",""114"",""14=SLPNAME"",""E0001-AW"",""14=MEMO"",""ANGIE WONG"",""14=CONTACTNAME"",""ERIC NG"",""10=LINETOTAL"",""20210.000000"",""14=U_E"&amp;"NR"","""",""14=U_MSENR"",""S7138270"",""14=U_MSPCN"",""AED5984D"",""14=ADDRESS2"",""ERIC NG_x000D_REN CI HOSPITAL 71 IRRAWADDY ROAD  SINGAPORE 329562_x000D_ERIC NG_x000D_TEL: 63556603/97252998_x000D_FAX: _x000D_EMAIL: eric_ng@renci.org.sg"""</t>
  </si>
  <si>
    <t>="""UICT"","""",""SQL="",""2=DOCNUM"",""33031374"",""14=CUSTREF"",""7452005129"",""14=U_CUSTREF"",""7452005129"",""15=DOCDATE"",""06/04/2023"",""15=TAXDATE"",""06/04/2023"",""14=CARDCODE"",""CN0245-SGD"",""14=CARDNAME"",""NATIONAL UNIVERSITY HEALTH SYSTEM PTE. LTD."",""14=ITEMCODE"",""MS9EM-00"&amp;"259GLP"",""14=ITEMNAME"",""MS WINSVRSTDCORE SNGL LICSAPK MVL 16LIC CORELIC"",""10=QUANTITY"",""18.000000"",""14=U_PONO"",""942650"",""15=U_PODATE"",""06/04/2023"",""10=U_TLINTCOS"",""0.000000"",""2=SLPCODE"",""114"",""14=SLPNAME"",""E0001-AW"",""14=MEMO"",""ANGIE WONG"",""14=CONTACTNAME"","&amp;"""E-INVOICE(AP DIRECT)"",""10=LINETOTAL"",""28102.680000"",""14=U_ENR"","""",""14=U_MSENR"",""S7138270"",""14=U_MSPCN"",""AB57EDFE"",""14=ADDRESS2"",""TAN BOON HOI_x000D_NATIONAL UNIVERSITY HEALTH SYSTEM PTE. LTD. 1E KENT RIDGE ROAD NUHS TOWER BLOCK SINGAPORE 119228_x000D_SHAN(91850096)/"&amp;"TAN BOON HOI(96848331)_x000D_TEL: _x000D_FAX: BOON_HOI_TAN@NUHS.EDU.SG_x000D_EMAIL: SHANMUGANATHAN_P@NUHS.EDU.SG"""</t>
  </si>
  <si>
    <t>="""UICT"","""",""SQL="",""2=DOCNUM"",""33031374"",""14=CUSTREF"",""7452005129"",""14=U_CUSTREF"",""7452005129"",""15=DOCDATE"",""06/04/2023"",""15=TAXDATE"",""06/04/2023"",""14=CARDCODE"",""CN0245-SGD"",""14=CARDNAME"",""NATIONAL UNIVERSITY HEALTH SYSTEM PTE. LTD."",""14=ITEMCODE"",""MS7NQ-00"&amp;"300GLP"",""14=ITEMNAME"",""MS SQLSVRSTDCORE SNGL LICSAPK MVL 2LIC CORELIC"",""10=QUANTITY"",""4.000000"",""14=U_PONO"",""942650"",""15=U_PODATE"",""06/04/2023"",""10=U_TLINTCOS"",""0.000000"",""2=SLPCODE"",""114"",""14=SLPNAME"",""E0001-AW"",""14=MEMO"",""ANGIE WONG"",""14=CONTACTNAME"",""E"&amp;"-INVOICE(AP DIRECT)"",""10=LINETOTAL"",""22312.720000"",""14=U_ENR"","""",""14=U_MSENR"",""S7138270"",""14=U_MSPCN"",""AB57EDFE"",""14=ADDRESS2"",""TAN BOON HOI_x000D_NATIONAL UNIVERSITY HEALTH SYSTEM PTE. LTD. 1E KENT RIDGE ROAD NUHS TOWER BLOCK SINGAPORE 119228_x000D_SHAN(91850096)/TA"&amp;"N BOON HOI(96848331)_x000D_TEL: _x000D_FAX: BOON_HOI_TAN@NUHS.EDU.SG_x000D_EMAIL: SHANMUGANATHAN_P@NUHS.EDU.SG"""</t>
  </si>
  <si>
    <t>="""UICT"","""",""SQL="",""2=DOCNUM"",""33031374"",""14=CUSTREF"",""7452005129"",""14=U_CUSTREF"",""7452005129"",""15=DOCDATE"",""06/04/2023"",""15=TAXDATE"",""06/04/2023"",""14=CARDCODE"",""CN0245-SGD"",""14=CARDNAME"",""NATIONAL UNIVERSITY HEALTH SYSTEM PTE. LTD."",""14=ITEMCODE"",""MS6VC-01"&amp;"288GLP"",""14=ITEMNAME"",""MS WINRMTDSKTP SRVCS CAL SNGL LICSAPK MVL USRCAL"",""10=QUANTITY"",""30.000000"",""14=U_PONO"",""942650"",""15=U_PODATE"",""06/04/2023"",""10=U_TLINTCOS"",""0.000000"",""2=SLPCODE"",""114"",""14=SLPNAME"",""E0001-AW"",""14=MEMO"",""ANGIE WONG"",""14=CONTACTNAME"""&amp;",""E-INVOICE(AP DIRECT)"",""10=LINETOTAL"",""6391.800000"",""14=U_ENR"","""",""14=U_MSENR"",""S7138270"",""14=U_MSPCN"",""AB57EDFE"",""14=ADDRESS2"",""TAN BOON HOI_x000D_NATIONAL UNIVERSITY HEALTH SYSTEM PTE. LTD. 1E KENT RIDGE ROAD NUHS TOWER BLOCK SINGAPORE 119228_x000D_SHAN(91850096)/"&amp;"TAN BOON HOI(96848331)_x000D_TEL: _x000D_FAX: BOON_HOI_TAN@NUHS.EDU.SG_x000D_EMAIL: SHANMUGANATHAN_P@NUHS.EDU.SG"""</t>
  </si>
  <si>
    <t>="""UICT"","""",""SQL="",""2=DOCNUM"",""33031390"",""14=CUSTREF"",""4510546353"",""14=U_CUSTREF"",""4510546353"",""15=DOCDATE"",""11/04/2023"",""15=TAXDATE"",""11/04/2023"",""14=CARDCODE"",""CT0005-SGD"",""14=CARDNAME"",""TAN TOCK SENG HOSPITAL PTE LTD"",""14=ITEMCODE"",""MS7JQ-00353GLP"",""14=I"&amp;"TEMNAME"",""MS SQLSVRENTCORE SNGL LICSAPK MVL 2LIC CORELIC"",""10=QUANTITY"",""2.000000"",""14=U_PONO"",""942773"",""15=U_PODATE"",""10/04/2023"",""10=U_TLINTCOS"",""0.000000"",""2=SLPCODE"",""132"",""14=SLPNAME"",""E0001-CS"",""14=MEMO"",""WENDY KUM CHIOU SZE"",""14=CONTACTNAME"",""E-INV"&amp;"OICE (AP DIRECT)"",""10=LINETOTAL"",""41536.600000"",""14=U_ENR"","""",""14=U_MSENR"",""S7138270"",""14=U_MSPCN"",""AD5A91AA"",""14=ADDRESS2"",""SUNITA DEVI/ GAYATRI_x000D_TAN TOCK SENG HOSPITAL PTE LTD NO. 11 JALAN TAN TOCK SENG  SINGAPORE 308433_x000D_SUNITA DEVI/ GAYATRI_x000D_TEL: 6903521"&amp;"1_x000D_FAX: _x000D_EMAIL: satyavarpu.gayatri@ihis.com.sg"""</t>
  </si>
  <si>
    <t>="""UICT"","""",""SQL="",""2=DOCNUM"",""33031390"",""14=CUSTREF"",""4510546353"",""14=U_CUSTREF"",""4510546353"",""15=DOCDATE"",""11/04/2023"",""15=TAXDATE"",""11/04/2023"",""14=CARDCODE"",""CT0005-SGD"",""14=CARDNAME"",""TAN TOCK SENG HOSPITAL PTE LTD"",""14=ITEMCODE"",""MS7JQ-00353GLP"",""14=I"&amp;"TEMNAME"",""MS SQLSVRENTCORE SNGL LICSAPK MVL 2LIC CORELIC"",""10=QUANTITY"",""4.000000"",""14=U_PONO"",""942773"",""15=U_PODATE"",""10/04/2023"",""10=U_TLINTCOS"",""0.000000"",""2=SLPCODE"",""132"",""14=SLPNAME"",""E0001-CS"",""14=MEMO"",""WENDY KUM CHIOU SZE"",""14=CONTACTNAME"",""E-INV"&amp;"OICE (AP DIRECT)"",""10=LINETOTAL"",""83073.200000"",""14=U_ENR"","""",""14=U_MSENR"",""S7138270"",""14=U_MSPCN"",""AD5A91AA"",""14=ADDRESS2"",""SUNITA DEVI/ GAYATRI_x000D_TAN TOCK SENG HOSPITAL PTE LTD NO. 11 JALAN TAN TOCK SENG  SINGAPORE 308433_x000D_SUNITA DEVI/ GAYATRI_x000D_TEL: 6903521"&amp;"1_x000D_FAX: _x000D_EMAIL: satyavarpu.gayatri@ihis.com.sg"""</t>
  </si>
  <si>
    <t>="""UICT"","""",""SQL="",""2=DOCNUM"",""33031391"",""14=CUSTREF"",""8454004654"",""14=U_CUSTREF"",""8454004654"",""15=DOCDATE"",""11/04/2023"",""15=TAXDATE"",""11/04/2023"",""14=CARDCODE"",""CW0080-SGD"",""14=CARDNAME"",""WOODLANDSHEALTH PTE. LTD."",""14=ITEMCODE"",""MS7JQ-00353GLP"",""14=ITEMNA"&amp;"ME"",""MS SQLSVRENTCORE SNGL LICSAPK MVL 2LIC CORELIC"",""10=QUANTITY"",""4.000000"",""14=U_PONO"",""942772"",""15=U_PODATE"",""10/04/2023"",""10=U_TLINTCOS"",""0.000000"",""2=SLPCODE"",""132"",""14=SLPNAME"",""E0001-CS"",""14=MEMO"",""WENDY KUM CHIOU SZE"",""14=CONTACTNAME"",""E-INVOICE"""&amp;",""10=LINETOTAL"",""87278.080000"",""14=U_ENR"","""",""14=U_MSENR"",""S7138270"",""14=U_MSPCN"",""92B8E51B"",""14=ADDRESS2"",""RONY KOH YE RONG_x000D_WOODLANDSHEALTH PTE. LTD. 2 YISHUN CENTRAL 2 TOWER E, LEVEL 5 SINGAPORE 768024_x000D_RONY KOH YE RONG_x000D_TEL: 90085317_x000D_FAX: _x000D_EMAIL: RONY.KO"&amp;"H@IHIS.COM.SG"""</t>
  </si>
  <si>
    <t>="""UICT"","""",""SQL="",""2=DOCNUM"",""33031396"",""14=CUSTREF"",""4510546729"",""14=U_CUSTREF"",""4510546729"",""15=DOCDATE"",""12/04/2023"",""15=TAXDATE"",""12/04/2023"",""14=CARDCODE"",""CT0005-SGD"",""14=CARDNAME"",""TAN TOCK SENG HOSPITAL PTE LTD"",""14=ITEMCODE"",""MS7NQ-01782GLP"",""14=I"&amp;"TEMNAME"",""MS SQL SERVER STANDARD CORE 2022 SLNG 2L"",""10=QUANTITY"",""1.000000"",""14=U_PONO"",""942806"",""15=U_PODATE"",""12/04/2023"",""10=U_TLINTCOS"",""0.000000"",""2=SLPCODE"",""132"",""14=SLPNAME"",""E0001-CS"",""14=MEMO"",""WENDY KUM CHIOU SZE"",""14=CONTACTNAME"",""E-INVOICE ("&amp;"AP DIRECT)"",""10=LINETOTAL"",""3563.250000"",""14=U_ENR"","""",""14=U_MSENR"",""S7138270"",""14=U_MSPCN"",""45018483"",""14=ADDRESS2"",""TERANNA NG YUN LI_x000D_TAN TOCK SENG HOSPITAL 11 JALAN TAN TOCK SENG  SINGAPORE 308232_x000D_TERANNA NG YUN LI_x000D_TEL: 63573038_x000D_FAX: _x000D_EMAIL: teranna_yl"&amp;"_ng@ttsh.com.sg"""</t>
  </si>
  <si>
    <t>=MONTH(N34)</t>
  </si>
  <si>
    <t>=YEAR(N34)</t>
  </si>
  <si>
    <t>=IFERROR(NF($E34,"U_MSPCN"),"-")</t>
  </si>
  <si>
    <t>=IFERROR(NF($E34,"U_PODate"),"-")</t>
  </si>
  <si>
    <t>=IFERROR(NF($E34,"DocDate"),"-")</t>
  </si>
  <si>
    <t>=SUM(N34-V34)</t>
  </si>
  <si>
    <t>=IFERROR(NF($E34,"U_BPurDisc"),"-")</t>
  </si>
  <si>
    <t>=IFERROR(NF($E34,"U_SWSub"),"-")</t>
  </si>
  <si>
    <t>=IFERROR(NF($E34,"U_LicComDt"),"-")</t>
  </si>
  <si>
    <t>=IFERROR(NF($E34,"U_LicEndDt"),"-")</t>
  </si>
  <si>
    <t>=IFERROR(NF($E34,"Comments"),"-")</t>
  </si>
  <si>
    <t>=MONTH(N35)</t>
  </si>
  <si>
    <t>=YEAR(N35)</t>
  </si>
  <si>
    <t>=IFERROR(NF($E35,"U_MSPCN"),"-")</t>
  </si>
  <si>
    <t>=IFERROR(NF($E35,"U_PODate"),"-")</t>
  </si>
  <si>
    <t>=IFERROR(NF($E35,"DocDate"),"-")</t>
  </si>
  <si>
    <t>=SUM(N35-V35)</t>
  </si>
  <si>
    <t>=IFERROR(NF($E35,"U_BPurDisc"),"-")</t>
  </si>
  <si>
    <t>=IFERROR(NF($E35,"ADDRESS2"),"-")</t>
  </si>
  <si>
    <t>=IFERROR(NF($E35,"U_SWSub"),"-")</t>
  </si>
  <si>
    <t>=IFERROR(NF($E35,"U_LicComDt"),"-")</t>
  </si>
  <si>
    <t>=IFERROR(NF($E35,"U_LicEndDt"),"-")</t>
  </si>
  <si>
    <t>=IFERROR(NF($E35,"Comments"),"-")</t>
  </si>
  <si>
    <t>=IF(K36="","Hide","Show")</t>
  </si>
  <si>
    <t>=MONTH(N36)</t>
  </si>
  <si>
    <t>=YEAR(N36)</t>
  </si>
  <si>
    <t>=IFERROR(NF($E36,"DOCNUM"),"-")</t>
  </si>
  <si>
    <t>=IFERROR(NF($E36,"DOCDATE"),"-")</t>
  </si>
  <si>
    <t>=IFERROR(NF($E36,"U_MSENR"),"-")</t>
  </si>
  <si>
    <t>=IFERROR(NF($E36,"U_MSPCN"),"-")</t>
  </si>
  <si>
    <t>=IFERROR(NF($E36,"CARDCODE"),"-")</t>
  </si>
  <si>
    <t>=IFERROR(NF($E36,"CARDNAME"),"-")</t>
  </si>
  <si>
    <t>=IFERROR(NF($E36,"U_CUSTREF"),"-")</t>
  </si>
  <si>
    <t>=IFERROR(NF($E36,"U_PONO"),"-")</t>
  </si>
  <si>
    <t>=IFERROR(NF($E36,"U_PODate"),"-")</t>
  </si>
  <si>
    <t>=IFERROR(NF($E36,"DocDate"),"-")</t>
  </si>
  <si>
    <t>=SUM(N36-V36)</t>
  </si>
  <si>
    <t>=IFERROR(NF($E36,"ITEMCODE"),"-")</t>
  </si>
  <si>
    <t>=IFERROR(NF($E36,"ITEMNAME"),"-")</t>
  </si>
  <si>
    <t>=IFERROR(NF($E36,"MEMO"),"-")</t>
  </si>
  <si>
    <t>=IFERROR(NF($E36,"QUANTITY"),"-")</t>
  </si>
  <si>
    <t>=IFERROR(NF($E36,"CONTACTNAME"),"-")</t>
  </si>
  <si>
    <t>=IFERROR(AE36/AB36,0)</t>
  </si>
  <si>
    <t>=IFERROR(NF($E36,"LINETOTAL"),"-")</t>
  </si>
  <si>
    <t>=IFERROR(NF($E36,"U_BPurDisc"),"-")</t>
  </si>
  <si>
    <t>=IFERROR(NF($E36,"ADDRESS2"),"-")</t>
  </si>
  <si>
    <t>=IFERROR(NF($E36,"U_SWSub"),"-")</t>
  </si>
  <si>
    <t>=IFERROR(NF($E36,"U_LicComDt"),"-")</t>
  </si>
  <si>
    <t>=IFERROR(NF($E36,"U_LicEndDt"),"-")</t>
  </si>
  <si>
    <t>=IFERROR(NF($E36,"Comments"),"-")</t>
  </si>
  <si>
    <t>=IF(K37="","Hide","Show")</t>
  </si>
  <si>
    <t>=MONTH(N37)</t>
  </si>
  <si>
    <t>=YEAR(N37)</t>
  </si>
  <si>
    <t>=IFERROR(NF($E37,"DOCNUM"),"-")</t>
  </si>
  <si>
    <t>=IFERROR(NF($E37,"DOCDATE"),"-")</t>
  </si>
  <si>
    <t>=IFERROR(NF($E37,"U_MSENR"),"-")</t>
  </si>
  <si>
    <t>=IFERROR(NF($E37,"U_MSPCN"),"-")</t>
  </si>
  <si>
    <t>=IFERROR(NF($E37,"CARDCODE"),"-")</t>
  </si>
  <si>
    <t>=IFERROR(NF($E37,"CARDNAME"),"-")</t>
  </si>
  <si>
    <t>=IFERROR(NF($E37,"U_CUSTREF"),"-")</t>
  </si>
  <si>
    <t>=IFERROR(NF($E37,"U_PONO"),"-")</t>
  </si>
  <si>
    <t>=IFERROR(NF($E37,"U_PODate"),"-")</t>
  </si>
  <si>
    <t>=IFERROR(NF($E37,"DocDate"),"-")</t>
  </si>
  <si>
    <t>=SUM(N37-V37)</t>
  </si>
  <si>
    <t>=IFERROR(NF($E37,"ITEMCODE"),"-")</t>
  </si>
  <si>
    <t>=IFERROR(NF($E37,"ITEMNAME"),"-")</t>
  </si>
  <si>
    <t>=IFERROR(NF($E37,"MEMO"),"-")</t>
  </si>
  <si>
    <t>=IFERROR(NF($E37,"QUANTITY"),"-")</t>
  </si>
  <si>
    <t>=IFERROR(NF($E37,"CONTACTNAME"),"-")</t>
  </si>
  <si>
    <t>=IFERROR(AE37/AB37,0)</t>
  </si>
  <si>
    <t>=IFERROR(NF($E37,"LINETOTAL"),"-")</t>
  </si>
  <si>
    <t>=IFERROR(NF($E37,"U_BPurDisc"),"-")</t>
  </si>
  <si>
    <t>=IFERROR(NF($E37,"ADDRESS2"),"-")</t>
  </si>
  <si>
    <t>=IFERROR(NF($E37,"U_SWSub"),"-")</t>
  </si>
  <si>
    <t>=IFERROR(NF($E37,"U_LicComDt"),"-")</t>
  </si>
  <si>
    <t>=IFERROR(NF($E37,"U_LicEndDt"),"-")</t>
  </si>
  <si>
    <t>=IFERROR(NF($E37,"Comments"),"-")</t>
  </si>
  <si>
    <t>=IF(K38="","Hide","Show")</t>
  </si>
  <si>
    <t>="""UICT"","""",""SQL="",""2=DOCNUM"",""33031427"",""14=CUSTREF"",""7453001100"",""14=U_CUSTREF"",""7453001100"",""15=DOCDATE"",""17/04/2023"",""15=TAXDATE"",""17/04/2023"",""14=CARDCODE"",""CN0245-SGD"",""14=CARDNAME"",""NATIONAL UNIVERSITY HEALTH SYSTEM PTE. LTD."",""14=ITEMCODE"",""MSD86-05"&amp;"988GLP"",""14=ITEMNAME"",""MS VISIO STD 2021 SNGL LTSC"",""10=QUANTITY"",""7.000000"",""14=U_PONO"",""942888A"",""15=U_PODATE"",""17/04/2023"",""10=U_TLINTCOS"",""0.000000"",""2=SLPCODE"",""114"",""14=SLPNAME"",""E0001-AW"",""14=MEMO"",""ANGIE WONG"",""14=CONTACTNAME"",""E-INVOICE(AP DIRECT"&amp;")"",""10=LINETOTAL"",""1961.190000"",""14=U_ENR"","""",""14=U_MSENR"",""S7138270"",""14=U_MSPCN"",""AB57EDFE"",""14=ADDRESS2"",""SUHANA ARASID_x000D_NG TENG FONG GENERAL HOSPITAL 1 JURONG EAST STREET 21  SINGAPROE 609606_x000D_SUHANA ARASID_x000D_TEL: 91520454_x000D_FAX: _x000D_EMAIL: SUHANA_ARASID@NUHS."&amp;"EDU.SG"""</t>
  </si>
  <si>
    <t>=MONTH(N38)</t>
  </si>
  <si>
    <t>=YEAR(N38)</t>
  </si>
  <si>
    <t>=IFERROR(NF($E38,"DOCNUM"),"-")</t>
  </si>
  <si>
    <t>=IFERROR(NF($E38,"DOCDATE"),"-")</t>
  </si>
  <si>
    <t>=IFERROR(NF($E38,"U_MSENR"),"-")</t>
  </si>
  <si>
    <t>=IFERROR(NF($E38,"U_MSPCN"),"-")</t>
  </si>
  <si>
    <t>=IFERROR(NF($E38,"CARDCODE"),"-")</t>
  </si>
  <si>
    <t>=IFERROR(NF($E38,"CARDNAME"),"-")</t>
  </si>
  <si>
    <t>=IFERROR(NF($E38,"U_CUSTREF"),"-")</t>
  </si>
  <si>
    <t>=IFERROR(NF($E38,"U_PONO"),"-")</t>
  </si>
  <si>
    <t>=IFERROR(NF($E38,"U_PODate"),"-")</t>
  </si>
  <si>
    <t>=IFERROR(NF($E38,"DocDate"),"-")</t>
  </si>
  <si>
    <t>=SUM(N38-V38)</t>
  </si>
  <si>
    <t>=IFERROR(NF($E38,"ITEMCODE"),"-")</t>
  </si>
  <si>
    <t>=IFERROR(NF($E38,"ITEMNAME"),"-")</t>
  </si>
  <si>
    <t>=IFERROR(NF($E38,"MEMO"),"-")</t>
  </si>
  <si>
    <t>=IFERROR(NF($E38,"QUANTITY"),"-")</t>
  </si>
  <si>
    <t>=IFERROR(NF($E38,"CONTACTNAME"),"-")</t>
  </si>
  <si>
    <t>=IFERROR(AE38/AB38,0)</t>
  </si>
  <si>
    <t>=IFERROR(NF($E38,"LINETOTAL"),"-")</t>
  </si>
  <si>
    <t>=IFERROR(NF($E38,"U_BPurDisc"),"-")</t>
  </si>
  <si>
    <t>=IFERROR(NF($E38,"ADDRESS2"),"-")</t>
  </si>
  <si>
    <t>=IFERROR(NF($E38,"U_SWSub"),"-")</t>
  </si>
  <si>
    <t>=IFERROR(NF($E38,"U_LicComDt"),"-")</t>
  </si>
  <si>
    <t>=IFERROR(NF($E38,"U_LicEndDt"),"-")</t>
  </si>
  <si>
    <t>=IFERROR(NF($E38,"Comments"),"-")</t>
  </si>
  <si>
    <t>=IF(K39="","Hide","Show")</t>
  </si>
  <si>
    <t>="""UICT"","""",""SQL="",""2=DOCNUM"",""33031428"",""14=CUSTREF"",""7453001101"",""14=U_CUSTREF"",""7453001101"",""15=DOCDATE"",""17/04/2023"",""15=TAXDATE"",""17/04/2023"",""14=CARDCODE"",""CN0245-SGD"",""14=CARDNAME"",""NATIONAL UNIVERSITY HEALTH SYSTEM PTE. LTD."",""14=ITEMCODE"",""MSD86-05"&amp;"988GLP"",""14=ITEMNAME"",""MS VISIO STD 2021 SNGL LTSC"",""10=QUANTITY"",""4.000000"",""14=U_PONO"",""942888"",""15=U_PODATE"",""17/04/2023"",""10=U_TLINTCOS"",""0.000000"",""2=SLPCODE"",""114"",""14=SLPNAME"",""E0001-AW"",""14=MEMO"",""ANGIE WONG"",""14=CONTACTNAME"",""E-INVOICE(AP DIRECT)"&amp;""",""10=LINETOTAL"",""1120.680000"",""14=U_ENR"","""",""14=U_MSENR"",""S7138270"",""14=U_MSPCN"",""AB57EDFE"",""14=ADDRESS2"",""CHEW SI CHYI_x000D_NATIONAL UNIVERSITY HEALTH SYSTEM PTE. LTD. 5 LOWER KENT RIDGE ROAD, NUH MAIN BUILDING LEVEL13 SINGAPORE 119228_x000D_CHEW SI CHYI_x000D_TEL: 8618"&amp;"2576_x000D_FAX: _x000D_EMAIL: SI_CHYI_CHEW@NUHS.EDU.SG"""</t>
  </si>
  <si>
    <t>=MONTH(N39)</t>
  </si>
  <si>
    <t>=YEAR(N39)</t>
  </si>
  <si>
    <t>=IFERROR(NF($E39,"DOCNUM"),"-")</t>
  </si>
  <si>
    <t>=IFERROR(NF($E39,"DOCDATE"),"-")</t>
  </si>
  <si>
    <t>=IFERROR(NF($E39,"U_MSENR"),"-")</t>
  </si>
  <si>
    <t>=IFERROR(NF($E39,"U_MSPCN"),"-")</t>
  </si>
  <si>
    <t>=IFERROR(NF($E39,"CARDCODE"),"-")</t>
  </si>
  <si>
    <t>=IFERROR(NF($E39,"CARDNAME"),"-")</t>
  </si>
  <si>
    <t>=IFERROR(NF($E39,"U_CUSTREF"),"-")</t>
  </si>
  <si>
    <t>=IFERROR(NF($E39,"U_PONO"),"-")</t>
  </si>
  <si>
    <t>=IFERROR(NF($E39,"U_PODate"),"-")</t>
  </si>
  <si>
    <t>=IFERROR(NF($E39,"DocDate"),"-")</t>
  </si>
  <si>
    <t>=SUM(N39-V39)</t>
  </si>
  <si>
    <t>=IFERROR(NF($E39,"ITEMCODE"),"-")</t>
  </si>
  <si>
    <t>=IFERROR(NF($E39,"ITEMNAME"),"-")</t>
  </si>
  <si>
    <t>=IFERROR(NF($E39,"MEMO"),"-")</t>
  </si>
  <si>
    <t>=IFERROR(NF($E39,"QUANTITY"),"-")</t>
  </si>
  <si>
    <t>=IFERROR(NF($E39,"CONTACTNAME"),"-")</t>
  </si>
  <si>
    <t>=IFERROR(AE39/AB39,0)</t>
  </si>
  <si>
    <t>=IFERROR(NF($E39,"LINETOTAL"),"-")</t>
  </si>
  <si>
    <t>=IFERROR(NF($E39,"U_BPurDisc"),"-")</t>
  </si>
  <si>
    <t>=IFERROR(NF($E39,"ADDRESS2"),"-")</t>
  </si>
  <si>
    <t>=IFERROR(NF($E39,"U_SWSub"),"-")</t>
  </si>
  <si>
    <t>=IFERROR(NF($E39,"U_LicComDt"),"-")</t>
  </si>
  <si>
    <t>=IFERROR(NF($E39,"U_LicEndDt"),"-")</t>
  </si>
  <si>
    <t>=IFERROR(NF($E39,"Comments"),"-")</t>
  </si>
  <si>
    <t>=IF(K40="","Hide","Show")</t>
  </si>
  <si>
    <t>=IFERROR(NF($E40,"DOCNUM"),"-")</t>
  </si>
  <si>
    <t>=IFERROR(NF($E40,"DOCDATE"),"-")</t>
  </si>
  <si>
    <t>=IFERROR(NF($E40,"U_MSENR"),"-")</t>
  </si>
  <si>
    <t>=IFERROR(NF($E40,"CARDCODE"),"-")</t>
  </si>
  <si>
    <t>=IFERROR(NF($E40,"CARDNAME"),"-")</t>
  </si>
  <si>
    <t>=IFERROR(NF($E40,"ITEMCODE"),"-")</t>
  </si>
  <si>
    <t>=IFERROR(NF($E40,"U_CUSTREF"),"-")</t>
  </si>
  <si>
    <t>=IFERROR(NF($E40,"ITEMNAME"),"-")</t>
  </si>
  <si>
    <t>=IFERROR(NF($E40,"MEMO"),"-")</t>
  </si>
  <si>
    <t>=IFERROR(NF($E40,"QUANTITY"),"-")</t>
  </si>
  <si>
    <t>=IFERROR(NF($E40,"CONTACTNAME"),"-")</t>
  </si>
  <si>
    <t>=IFERROR(AE40/AB40,0)</t>
  </si>
  <si>
    <t>=IFERROR(NF($E40,"LINETOTAL"),"-")</t>
  </si>
  <si>
    <t>=IFERROR(NF($E40,"ADDRESS2"),"-")</t>
  </si>
  <si>
    <t>=IFERROR(NF($E40,"U_PODATE"),"-")</t>
  </si>
  <si>
    <t>=IFERROR(NF($E40,"U_PONO"),"-")</t>
  </si>
  <si>
    <t>=IF(K41="","Hide","Show")</t>
  </si>
  <si>
    <t>=IFERROR(NF($E41,"DOCNUM"),"-")</t>
  </si>
  <si>
    <t>=IFERROR(NF($E41,"DOCDATE"),"-")</t>
  </si>
  <si>
    <t>=IFERROR(NF($E41,"U_MSENR"),"-")</t>
  </si>
  <si>
    <t>=IFERROR(NF($E41,"CARDCODE"),"-")</t>
  </si>
  <si>
    <t>=IFERROR(NF($E41,"CARDNAME"),"-")</t>
  </si>
  <si>
    <t>=IFERROR(NF($E41,"ITEMCODE"),"-")</t>
  </si>
  <si>
    <t>=IFERROR(NF($E41,"U_CUSTREF"),"-")</t>
  </si>
  <si>
    <t>=IFERROR(NF($E41,"ITEMNAME"),"-")</t>
  </si>
  <si>
    <t>=IFERROR(NF($E41,"MEMO"),"-")</t>
  </si>
  <si>
    <t>=IFERROR(NF($E41,"QUANTITY"),"-")</t>
  </si>
  <si>
    <t>=IFERROR(NF($E41,"CONTACTNAME"),"-")</t>
  </si>
  <si>
    <t>=IFERROR(AE41/AB41,0)</t>
  </si>
  <si>
    <t>=IFERROR(NF($E41,"LINETOTAL"),"-")</t>
  </si>
  <si>
    <t>=IFERROR(NF($E41,"U_PODATE"),"-")</t>
  </si>
  <si>
    <t>=IFERROR(NF($E41,"U_PONO"),"-")</t>
  </si>
  <si>
    <t>=SUBTOTAL(9,AD24:AD42)</t>
  </si>
  <si>
    <t>=SUBTOTAL(9,AE24:AE42)</t>
  </si>
  <si>
    <t/>
  </si>
  <si>
    <t>S7138270</t>
  </si>
  <si>
    <t>45018483</t>
  </si>
  <si>
    <t>CT0005-SGD</t>
  </si>
  <si>
    <t>TAN TOCK SENG HOSPITAL PTE LTD</t>
  </si>
  <si>
    <t>4510546059</t>
  </si>
  <si>
    <t>942644</t>
  </si>
  <si>
    <t>MS7NQ-01782GLP</t>
  </si>
  <si>
    <t>MS SQL SERVER STANDARD CORE 2022 SLNG 2L</t>
  </si>
  <si>
    <t>WENDY KUM CHIOU SZE</t>
  </si>
  <si>
    <t>E-INVOICE (AP DIRECT)</t>
  </si>
  <si>
    <t>-</t>
  </si>
  <si>
    <t>DORIS TAN_x000D_TAN TOCK SENG HOSPITAL 11 JALAN TAN TOCK SENG MEDICAL AFFAIRS OFFICE SINGAPORE 308433_x000D_DORIS TAN_x000D_TEL: 97591153_x000D_FAX: _x000D_EMAIL: doris_ls_tan@ttsh.com.sg</t>
  </si>
  <si>
    <t>9BA9F0ED</t>
  </si>
  <si>
    <t>CA0213-SGD</t>
  </si>
  <si>
    <t>ALEXANDRA HEALTH PTE. LTD.</t>
  </si>
  <si>
    <t>8451282724</t>
  </si>
  <si>
    <t>942656</t>
  </si>
  <si>
    <t>LEE CHAN HOE_x000D_ALEXNADRA HEALTH PTE LTD C/O KHOO TECK PUAT HOSPITAL 90 YISHUN CENTRAL MMD, RECEIVING, SINGAPORE 768828_x000D_LEE CHAN HOE_x000D_TEL: 68078676_x000D_FAX: _x000D_EMAIL: lee.chan.hoe@alpshealthcare.com.sg</t>
  </si>
  <si>
    <t>MS021-10695GLP</t>
  </si>
  <si>
    <t>MS OFFICE STD 2021 SNGL LTSC</t>
  </si>
  <si>
    <t>AED5984D</t>
  </si>
  <si>
    <t>CR0098-SGD</t>
  </si>
  <si>
    <t>REN CI HOSPITAL</t>
  </si>
  <si>
    <t>2023000258</t>
  </si>
  <si>
    <t>942663</t>
  </si>
  <si>
    <t>ANGIE WONG</t>
  </si>
  <si>
    <t>ERIC NG</t>
  </si>
  <si>
    <t>ERIC NG_x000D_REN CI HOSPITAL 71 IRRAWADDY ROAD  SINGAPORE 329562_x000D_ERIC NG_x000D_TEL: 63556603/97252998_x000D_FAX: _x000D_EMAIL: eric_ng@renci.org.sg</t>
  </si>
  <si>
    <t>AD5A91AA</t>
  </si>
  <si>
    <t>4510546353</t>
  </si>
  <si>
    <t>942773</t>
  </si>
  <si>
    <t>MS7JQ-00353GLP</t>
  </si>
  <si>
    <t>MS SQLSVRENTCORE SNGL LICSAPK MVL 2LIC CORELIC</t>
  </si>
  <si>
    <t>SUNITA DEVI/ GAYATRI_x000D_TAN TOCK SENG HOSPITAL PTE LTD NO. 11 JALAN TAN TOCK SENG  SINGAPORE 308433_x000D_SUNITA DEVI/ GAYATRI_x000D_TEL: 69035211_x000D_FAX: _x000D_EMAIL: satyavarpu.gayatri@ihis.com.sg</t>
  </si>
  <si>
    <t>92B8E51B</t>
  </si>
  <si>
    <t>CW0080-SGD</t>
  </si>
  <si>
    <t>WOODLANDSHEALTH PTE. LTD.</t>
  </si>
  <si>
    <t>8454004654</t>
  </si>
  <si>
    <t>942772</t>
  </si>
  <si>
    <t>E-INVOICE</t>
  </si>
  <si>
    <t>RONY KOH YE RONG_x000D_WOODLANDSHEALTH PTE. LTD. 2 YISHUN CENTRAL 2 TOWER E, LEVEL 5 SINGAPORE 768024_x000D_RONY KOH YE RONG_x000D_TEL: 90085317_x000D_FAX: _x000D_EMAIL: RONY.KOH@IHIS.COM.SG</t>
  </si>
  <si>
    <t>4510546729</t>
  </si>
  <si>
    <t>942806</t>
  </si>
  <si>
    <t>TERANNA NG YUN LI_x000D_TAN TOCK SENG HOSPITAL 11 JALAN TAN TOCK SENG  SINGAPORE 308232_x000D_TERANNA NG YUN LI_x000D_TEL: 63573038_x000D_FAX: _x000D_EMAIL: teranna_yl_ng@ttsh.com.sg</t>
  </si>
  <si>
    <t>"UICT","","SQL=","2=DOCNUM","33031340","14=CUSTREF","4510546059","14=U_CUSTREF","4510546059","15=DOCDATE","03/04/2023","15=TAXDATE","03/04/2023","14=CARDCODE","CT0005-SGD","14=CARDNAME","TAN TOCK SENG HOSPITAL PTE LTD","14=ITEMCODE","MS7NQ-01782GLP","14=ITEMNAME","MS SQL SERVER STANDARD CORE 2022 SLNG 2L","10=QUANTITY","2.000000","14=U_PONO","942644","15=U_PODATE","31/03/2023","10=U_TLINTCOS","0.000000","2=SLPCODE","132","14=SLPNAME","E0001-CS","14=MEMO","WENDY KUM CHIOU SZE","14=CONTACTNAME","E-INVOICE (AP DIRECT)","10=LINETOTAL","7066.480000","14=U_ENR","","14=U_MSENR","S7138270","14=U_MSPCN","45018483","14=ADDRESS2","DORIS TAN_x000D_TAN TOCK SENG HOSPITAL 11 JALAN TAN TOCK SENG MEDICAL AFFAIRS OFFICE SINGAPORE 308433_x000D_DORIS TAN_x000D_TEL: 97591153_x000D_FAX: _x000D_EMAIL: doris_ls_tan@ttsh.com.sg"</t>
  </si>
  <si>
    <t>UIC PO #</t>
  </si>
  <si>
    <t>license with SA</t>
  </si>
  <si>
    <t>01.04.2023</t>
  </si>
  <si>
    <t>30.06.2025</t>
  </si>
  <si>
    <t>31.10.2025</t>
  </si>
  <si>
    <t>01.05.2023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</si>
</sst>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16" fillId="2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6" fillId="5" borderId="0" xfId="0" applyFont="1" applyFill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/>
    </xf>
    <xf numFmtId="166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14" fontId="16" fillId="0" borderId="0" xfId="0" applyNumberFormat="1" applyFont="1" applyAlignment="1">
      <alignment horizontal="center" vertical="top"/>
    </xf>
    <xf numFmtId="0" fontId="16" fillId="0" borderId="0" xfId="0" applyNumberFormat="1" applyFont="1" applyAlignment="1">
      <alignment horizontal="center" vertical="top"/>
    </xf>
    <xf numFmtId="1" fontId="16" fillId="0" borderId="0" xfId="0" applyNumberFormat="1" applyFont="1" applyAlignment="1">
      <alignment horizontal="center" vertical="top"/>
    </xf>
    <xf numFmtId="0" fontId="17" fillId="0" borderId="0" xfId="0" applyFont="1" applyAlignment="1">
      <alignment vertical="top"/>
    </xf>
    <xf numFmtId="40" fontId="16" fillId="0" borderId="0" xfId="2" applyNumberFormat="1" applyFont="1" applyAlignment="1">
      <alignment vertical="top"/>
    </xf>
    <xf numFmtId="167" fontId="16" fillId="0" borderId="0" xfId="0" applyNumberFormat="1" applyFont="1" applyAlignment="1">
      <alignment horizontal="center" vertical="center"/>
    </xf>
    <xf numFmtId="40" fontId="17" fillId="0" borderId="0" xfId="2" applyNumberFormat="1" applyFont="1" applyAlignment="1">
      <alignment vertical="top"/>
    </xf>
    <xf numFmtId="167" fontId="18" fillId="0" borderId="0" xfId="0" applyNumberFormat="1" applyFont="1" applyAlignment="1">
      <alignment vertical="top"/>
    </xf>
    <xf numFmtId="166" fontId="16" fillId="0" borderId="0" xfId="0" applyNumberFormat="1" applyFont="1" applyAlignment="1">
      <alignment vertical="top"/>
    </xf>
    <xf numFmtId="0" fontId="18" fillId="0" borderId="0" xfId="0" applyFon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"01/04/2023"</f>
        <v>01/04/2023</v>
      </c>
    </row>
    <row r="4" spans="1:6">
      <c r="A4" s="1" t="s">
        <v>0</v>
      </c>
      <c r="B4" s="4" t="s">
        <v>6</v>
      </c>
      <c r="C4" s="5" t="str">
        <f>"30/04/2023"</f>
        <v>30/04/2023</v>
      </c>
    </row>
    <row r="5" spans="1:6">
      <c r="A5" s="1" t="s">
        <v>0</v>
      </c>
      <c r="B5" s="4" t="s">
        <v>26</v>
      </c>
      <c r="C5" s="4" t="str">
        <f>"*"</f>
        <v>*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01/Apr/2023..30/Apr/2023</v>
      </c>
    </row>
    <row r="9" spans="1:6">
      <c r="A9" s="1" t="s">
        <v>9</v>
      </c>
      <c r="C9" s="3" t="str">
        <f>TEXT($C$3,"yyyyMMdd") &amp; ".." &amp; TEXT($C$4,"yyyyMMdd")</f>
        <v>20230401..20230430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4507A-6794-410D-B56E-48421F20FA23}">
  <dimension ref="A1:AT43"/>
  <sheetViews>
    <sheetView workbookViewId="0"/>
  </sheetViews>
  <sheetFormatPr defaultRowHeight="15"/>
  <sheetData>
    <row r="1" spans="1:46">
      <c r="A1" s="68" t="s">
        <v>382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108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109</v>
      </c>
      <c r="E4" s="68" t="s">
        <v>110</v>
      </c>
      <c r="F4" s="68" t="s">
        <v>96</v>
      </c>
      <c r="G4" s="68" t="s">
        <v>25</v>
      </c>
      <c r="H4" s="68" t="s">
        <v>111</v>
      </c>
    </row>
    <row r="5" spans="1:46">
      <c r="A5" s="68" t="s">
        <v>7</v>
      </c>
      <c r="C5" s="68" t="s">
        <v>10</v>
      </c>
      <c r="D5" s="68" t="s">
        <v>112</v>
      </c>
      <c r="E5" s="68" t="s">
        <v>113</v>
      </c>
      <c r="F5" s="68" t="s">
        <v>96</v>
      </c>
      <c r="G5" s="68" t="s">
        <v>25</v>
      </c>
      <c r="H5" s="68" t="s">
        <v>111</v>
      </c>
      <c r="I5" s="68" t="s">
        <v>114</v>
      </c>
    </row>
    <row r="6" spans="1:46">
      <c r="A6" s="68" t="s">
        <v>7</v>
      </c>
      <c r="C6" s="68" t="s">
        <v>41</v>
      </c>
      <c r="D6" s="68" t="s">
        <v>115</v>
      </c>
      <c r="E6" s="68" t="s">
        <v>116</v>
      </c>
      <c r="F6" s="68" t="s">
        <v>96</v>
      </c>
      <c r="G6" s="68" t="s">
        <v>25</v>
      </c>
      <c r="H6" s="68" t="s">
        <v>111</v>
      </c>
      <c r="I6" s="68" t="s">
        <v>117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118</v>
      </c>
    </row>
    <row r="12" spans="1:46">
      <c r="A12" s="68" t="s">
        <v>7</v>
      </c>
      <c r="C12" s="68" t="s">
        <v>28</v>
      </c>
      <c r="E12" s="68" t="s">
        <v>119</v>
      </c>
    </row>
    <row r="13" spans="1:46">
      <c r="A13" s="68" t="s">
        <v>7</v>
      </c>
      <c r="C13" s="68" t="s">
        <v>42</v>
      </c>
      <c r="E13" s="68" t="s">
        <v>120</v>
      </c>
    </row>
    <row r="14" spans="1:46">
      <c r="A14" s="68" t="s">
        <v>7</v>
      </c>
      <c r="C14" s="68" t="s">
        <v>39</v>
      </c>
      <c r="E14" s="68" t="s">
        <v>121</v>
      </c>
    </row>
    <row r="15" spans="1:46">
      <c r="A15" s="68" t="s">
        <v>7</v>
      </c>
      <c r="C15" s="68" t="s">
        <v>43</v>
      </c>
      <c r="E15" s="68" t="s">
        <v>122</v>
      </c>
    </row>
    <row r="16" spans="1:46">
      <c r="A16" s="68" t="s">
        <v>7</v>
      </c>
      <c r="C16" s="68" t="s">
        <v>44</v>
      </c>
      <c r="E16" s="68" t="s">
        <v>123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124</v>
      </c>
      <c r="C24" s="68" t="s">
        <v>48</v>
      </c>
      <c r="E24" s="68" t="s">
        <v>125</v>
      </c>
      <c r="K24" s="68" t="s">
        <v>126</v>
      </c>
      <c r="L24" s="68" t="s">
        <v>127</v>
      </c>
      <c r="M24" s="68" t="s">
        <v>128</v>
      </c>
      <c r="N24" s="68" t="s">
        <v>129</v>
      </c>
      <c r="O24" s="68" t="s">
        <v>130</v>
      </c>
      <c r="P24" s="68" t="s">
        <v>131</v>
      </c>
      <c r="Q24" s="68" t="s">
        <v>78</v>
      </c>
      <c r="R24" s="68" t="s">
        <v>132</v>
      </c>
      <c r="S24" s="68" t="s">
        <v>133</v>
      </c>
      <c r="T24" s="68" t="s">
        <v>134</v>
      </c>
      <c r="U24" s="68" t="s">
        <v>383</v>
      </c>
      <c r="V24" s="68" t="s">
        <v>135</v>
      </c>
      <c r="W24" s="68" t="s">
        <v>136</v>
      </c>
      <c r="X24" s="68" t="s">
        <v>384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385</v>
      </c>
      <c r="AE24" s="68" t="s">
        <v>142</v>
      </c>
      <c r="AF24" s="68" t="s">
        <v>143</v>
      </c>
      <c r="AG24" s="68" t="s">
        <v>142</v>
      </c>
      <c r="AH24" s="68" t="s">
        <v>93</v>
      </c>
      <c r="AI24" s="68" t="s">
        <v>144</v>
      </c>
      <c r="AJ24" s="68" t="s">
        <v>78</v>
      </c>
      <c r="AK24" s="68" t="s">
        <v>94</v>
      </c>
      <c r="AL24" s="68" t="s">
        <v>137</v>
      </c>
      <c r="AM24" s="68" t="s">
        <v>138</v>
      </c>
      <c r="AN24" s="68" t="s">
        <v>145</v>
      </c>
      <c r="AO24" s="68" t="s">
        <v>146</v>
      </c>
      <c r="AP24" s="68" t="s">
        <v>147</v>
      </c>
      <c r="AQ24" s="68" t="s">
        <v>148</v>
      </c>
    </row>
    <row r="25" spans="1:43">
      <c r="A25" s="68" t="s">
        <v>184</v>
      </c>
      <c r="B25" s="68" t="s">
        <v>149</v>
      </c>
      <c r="C25" s="68" t="s">
        <v>48</v>
      </c>
      <c r="E25" s="68" t="s">
        <v>440</v>
      </c>
      <c r="K25" s="68" t="s">
        <v>188</v>
      </c>
      <c r="L25" s="68" t="s">
        <v>189</v>
      </c>
      <c r="M25" s="68" t="s">
        <v>151</v>
      </c>
      <c r="N25" s="68" t="s">
        <v>152</v>
      </c>
      <c r="O25" s="68" t="s">
        <v>153</v>
      </c>
      <c r="P25" s="68" t="s">
        <v>190</v>
      </c>
      <c r="Q25" s="68" t="s">
        <v>78</v>
      </c>
      <c r="R25" s="68" t="s">
        <v>154</v>
      </c>
      <c r="S25" s="68" t="s">
        <v>155</v>
      </c>
      <c r="T25" s="68" t="s">
        <v>157</v>
      </c>
      <c r="U25" s="68" t="s">
        <v>165</v>
      </c>
      <c r="V25" s="68" t="s">
        <v>191</v>
      </c>
      <c r="W25" s="68" t="s">
        <v>192</v>
      </c>
      <c r="X25" s="68" t="s">
        <v>389</v>
      </c>
      <c r="Y25" s="68" t="s">
        <v>156</v>
      </c>
      <c r="Z25" s="68" t="s">
        <v>158</v>
      </c>
      <c r="AA25" s="68" t="s">
        <v>159</v>
      </c>
      <c r="AB25" s="68" t="s">
        <v>160</v>
      </c>
      <c r="AC25" s="68" t="s">
        <v>161</v>
      </c>
      <c r="AD25" s="68" t="s">
        <v>386</v>
      </c>
      <c r="AE25" s="68" t="s">
        <v>162</v>
      </c>
      <c r="AF25" s="68" t="s">
        <v>193</v>
      </c>
      <c r="AG25" s="68" t="s">
        <v>162</v>
      </c>
      <c r="AH25" s="68" t="s">
        <v>93</v>
      </c>
      <c r="AI25" s="68" t="s">
        <v>163</v>
      </c>
      <c r="AJ25" s="68" t="s">
        <v>78</v>
      </c>
      <c r="AK25" s="68" t="s">
        <v>94</v>
      </c>
      <c r="AL25" s="68" t="s">
        <v>156</v>
      </c>
      <c r="AM25" s="68" t="s">
        <v>158</v>
      </c>
      <c r="AN25" s="68" t="s">
        <v>194</v>
      </c>
      <c r="AO25" s="68" t="s">
        <v>195</v>
      </c>
      <c r="AP25" s="68" t="s">
        <v>196</v>
      </c>
      <c r="AQ25" s="68" t="s">
        <v>197</v>
      </c>
    </row>
    <row r="26" spans="1:43">
      <c r="A26" s="68" t="s">
        <v>184</v>
      </c>
      <c r="B26" s="68" t="s">
        <v>166</v>
      </c>
      <c r="C26" s="68" t="s">
        <v>48</v>
      </c>
      <c r="E26" s="68" t="s">
        <v>441</v>
      </c>
      <c r="K26" s="68" t="s">
        <v>198</v>
      </c>
      <c r="L26" s="68" t="s">
        <v>199</v>
      </c>
      <c r="M26" s="68" t="s">
        <v>168</v>
      </c>
      <c r="N26" s="68" t="s">
        <v>169</v>
      </c>
      <c r="O26" s="68" t="s">
        <v>170</v>
      </c>
      <c r="P26" s="68" t="s">
        <v>200</v>
      </c>
      <c r="Q26" s="68" t="s">
        <v>78</v>
      </c>
      <c r="R26" s="68" t="s">
        <v>171</v>
      </c>
      <c r="S26" s="68" t="s">
        <v>172</v>
      </c>
      <c r="T26" s="68" t="s">
        <v>174</v>
      </c>
      <c r="U26" s="68" t="s">
        <v>181</v>
      </c>
      <c r="V26" s="68" t="s">
        <v>201</v>
      </c>
      <c r="W26" s="68" t="s">
        <v>202</v>
      </c>
      <c r="X26" s="68" t="s">
        <v>390</v>
      </c>
      <c r="Y26" s="68" t="s">
        <v>173</v>
      </c>
      <c r="Z26" s="68" t="s">
        <v>175</v>
      </c>
      <c r="AA26" s="68" t="s">
        <v>176</v>
      </c>
      <c r="AB26" s="68" t="s">
        <v>177</v>
      </c>
      <c r="AC26" s="68" t="s">
        <v>178</v>
      </c>
      <c r="AD26" s="68" t="s">
        <v>387</v>
      </c>
      <c r="AE26" s="68" t="s">
        <v>179</v>
      </c>
      <c r="AF26" s="68" t="s">
        <v>203</v>
      </c>
      <c r="AG26" s="68" t="s">
        <v>179</v>
      </c>
      <c r="AH26" s="68" t="s">
        <v>93</v>
      </c>
      <c r="AI26" s="68" t="s">
        <v>204</v>
      </c>
      <c r="AJ26" s="68" t="s">
        <v>78</v>
      </c>
      <c r="AK26" s="68" t="s">
        <v>94</v>
      </c>
      <c r="AL26" s="68" t="s">
        <v>173</v>
      </c>
      <c r="AM26" s="68" t="s">
        <v>175</v>
      </c>
      <c r="AN26" s="68" t="s">
        <v>205</v>
      </c>
      <c r="AO26" s="68" t="s">
        <v>206</v>
      </c>
      <c r="AP26" s="68" t="s">
        <v>207</v>
      </c>
      <c r="AQ26" s="68" t="s">
        <v>208</v>
      </c>
    </row>
    <row r="27" spans="1:43">
      <c r="A27" s="68" t="s">
        <v>184</v>
      </c>
      <c r="B27" s="68" t="s">
        <v>209</v>
      </c>
      <c r="C27" s="68" t="s">
        <v>48</v>
      </c>
      <c r="E27" s="68" t="s">
        <v>442</v>
      </c>
      <c r="K27" s="68" t="s">
        <v>210</v>
      </c>
      <c r="L27" s="68" t="s">
        <v>211</v>
      </c>
      <c r="M27" s="68" t="s">
        <v>212</v>
      </c>
      <c r="N27" s="68" t="s">
        <v>213</v>
      </c>
      <c r="O27" s="68" t="s">
        <v>214</v>
      </c>
      <c r="P27" s="68" t="s">
        <v>215</v>
      </c>
      <c r="Q27" s="68" t="s">
        <v>78</v>
      </c>
      <c r="R27" s="68" t="s">
        <v>216</v>
      </c>
      <c r="S27" s="68" t="s">
        <v>217</v>
      </c>
      <c r="T27" s="68" t="s">
        <v>218</v>
      </c>
      <c r="U27" s="68" t="s">
        <v>391</v>
      </c>
      <c r="V27" s="68" t="s">
        <v>219</v>
      </c>
      <c r="W27" s="68" t="s">
        <v>220</v>
      </c>
      <c r="X27" s="68" t="s">
        <v>392</v>
      </c>
      <c r="Y27" s="68" t="s">
        <v>221</v>
      </c>
      <c r="Z27" s="68" t="s">
        <v>222</v>
      </c>
      <c r="AA27" s="68" t="s">
        <v>223</v>
      </c>
      <c r="AB27" s="68" t="s">
        <v>224</v>
      </c>
      <c r="AC27" s="68" t="s">
        <v>225</v>
      </c>
      <c r="AD27" s="68" t="s">
        <v>393</v>
      </c>
      <c r="AE27" s="68" t="s">
        <v>226</v>
      </c>
      <c r="AF27" s="68" t="s">
        <v>227</v>
      </c>
      <c r="AG27" s="68" t="s">
        <v>226</v>
      </c>
      <c r="AH27" s="68" t="s">
        <v>93</v>
      </c>
      <c r="AI27" s="68" t="s">
        <v>228</v>
      </c>
      <c r="AJ27" s="68" t="s">
        <v>78</v>
      </c>
      <c r="AK27" s="68" t="s">
        <v>94</v>
      </c>
      <c r="AL27" s="68" t="s">
        <v>221</v>
      </c>
      <c r="AM27" s="68" t="s">
        <v>222</v>
      </c>
      <c r="AN27" s="68" t="s">
        <v>229</v>
      </c>
      <c r="AO27" s="68" t="s">
        <v>230</v>
      </c>
      <c r="AP27" s="68" t="s">
        <v>231</v>
      </c>
      <c r="AQ27" s="68" t="s">
        <v>232</v>
      </c>
    </row>
    <row r="28" spans="1:43">
      <c r="A28" s="68" t="s">
        <v>184</v>
      </c>
      <c r="B28" s="68" t="s">
        <v>233</v>
      </c>
      <c r="C28" s="68" t="s">
        <v>48</v>
      </c>
      <c r="E28" s="68" t="s">
        <v>443</v>
      </c>
      <c r="K28" s="68" t="s">
        <v>234</v>
      </c>
      <c r="L28" s="68" t="s">
        <v>235</v>
      </c>
      <c r="M28" s="68" t="s">
        <v>236</v>
      </c>
      <c r="N28" s="68" t="s">
        <v>237</v>
      </c>
      <c r="O28" s="68" t="s">
        <v>238</v>
      </c>
      <c r="P28" s="68" t="s">
        <v>239</v>
      </c>
      <c r="Q28" s="68" t="s">
        <v>78</v>
      </c>
      <c r="R28" s="68" t="s">
        <v>240</v>
      </c>
      <c r="S28" s="68" t="s">
        <v>241</v>
      </c>
      <c r="T28" s="68" t="s">
        <v>242</v>
      </c>
      <c r="U28" s="68" t="s">
        <v>394</v>
      </c>
      <c r="V28" s="68" t="s">
        <v>243</v>
      </c>
      <c r="W28" s="68" t="s">
        <v>244</v>
      </c>
      <c r="X28" s="68" t="s">
        <v>395</v>
      </c>
      <c r="Y28" s="68" t="s">
        <v>245</v>
      </c>
      <c r="Z28" s="68" t="s">
        <v>246</v>
      </c>
      <c r="AA28" s="68" t="s">
        <v>247</v>
      </c>
      <c r="AB28" s="68" t="s">
        <v>248</v>
      </c>
      <c r="AC28" s="68" t="s">
        <v>249</v>
      </c>
      <c r="AD28" s="68" t="s">
        <v>396</v>
      </c>
      <c r="AE28" s="68" t="s">
        <v>250</v>
      </c>
      <c r="AF28" s="68" t="s">
        <v>251</v>
      </c>
      <c r="AG28" s="68" t="s">
        <v>250</v>
      </c>
      <c r="AH28" s="68" t="s">
        <v>93</v>
      </c>
      <c r="AI28" s="68" t="s">
        <v>252</v>
      </c>
      <c r="AJ28" s="68" t="s">
        <v>78</v>
      </c>
      <c r="AK28" s="68" t="s">
        <v>94</v>
      </c>
      <c r="AL28" s="68" t="s">
        <v>245</v>
      </c>
      <c r="AM28" s="68" t="s">
        <v>246</v>
      </c>
      <c r="AN28" s="68" t="s">
        <v>253</v>
      </c>
      <c r="AO28" s="68" t="s">
        <v>254</v>
      </c>
      <c r="AP28" s="68" t="s">
        <v>255</v>
      </c>
      <c r="AQ28" s="68" t="s">
        <v>256</v>
      </c>
    </row>
    <row r="29" spans="1:43">
      <c r="A29" s="68" t="s">
        <v>184</v>
      </c>
      <c r="B29" s="68" t="s">
        <v>257</v>
      </c>
      <c r="C29" s="68" t="s">
        <v>48</v>
      </c>
      <c r="E29" s="68" t="s">
        <v>444</v>
      </c>
      <c r="K29" s="68" t="s">
        <v>258</v>
      </c>
      <c r="L29" s="68" t="s">
        <v>259</v>
      </c>
      <c r="M29" s="68" t="s">
        <v>260</v>
      </c>
      <c r="N29" s="68" t="s">
        <v>261</v>
      </c>
      <c r="O29" s="68" t="s">
        <v>262</v>
      </c>
      <c r="P29" s="68" t="s">
        <v>263</v>
      </c>
      <c r="Q29" s="68" t="s">
        <v>78</v>
      </c>
      <c r="R29" s="68" t="s">
        <v>264</v>
      </c>
      <c r="S29" s="68" t="s">
        <v>265</v>
      </c>
      <c r="T29" s="68" t="s">
        <v>266</v>
      </c>
      <c r="U29" s="68" t="s">
        <v>397</v>
      </c>
      <c r="V29" s="68" t="s">
        <v>267</v>
      </c>
      <c r="W29" s="68" t="s">
        <v>268</v>
      </c>
      <c r="X29" s="68" t="s">
        <v>398</v>
      </c>
      <c r="Y29" s="68" t="s">
        <v>269</v>
      </c>
      <c r="Z29" s="68" t="s">
        <v>270</v>
      </c>
      <c r="AA29" s="68" t="s">
        <v>271</v>
      </c>
      <c r="AB29" s="68" t="s">
        <v>272</v>
      </c>
      <c r="AC29" s="68" t="s">
        <v>273</v>
      </c>
      <c r="AD29" s="68" t="s">
        <v>399</v>
      </c>
      <c r="AE29" s="68" t="s">
        <v>274</v>
      </c>
      <c r="AF29" s="68" t="s">
        <v>275</v>
      </c>
      <c r="AG29" s="68" t="s">
        <v>274</v>
      </c>
      <c r="AH29" s="68" t="s">
        <v>93</v>
      </c>
      <c r="AI29" s="68" t="s">
        <v>276</v>
      </c>
      <c r="AJ29" s="68" t="s">
        <v>78</v>
      </c>
      <c r="AK29" s="68" t="s">
        <v>94</v>
      </c>
      <c r="AL29" s="68" t="s">
        <v>269</v>
      </c>
      <c r="AM29" s="68" t="s">
        <v>270</v>
      </c>
      <c r="AN29" s="68" t="s">
        <v>277</v>
      </c>
      <c r="AO29" s="68" t="s">
        <v>278</v>
      </c>
      <c r="AP29" s="68" t="s">
        <v>279</v>
      </c>
      <c r="AQ29" s="68" t="s">
        <v>280</v>
      </c>
    </row>
    <row r="30" spans="1:43">
      <c r="A30" s="68" t="s">
        <v>184</v>
      </c>
      <c r="B30" s="68" t="s">
        <v>281</v>
      </c>
      <c r="C30" s="68" t="s">
        <v>48</v>
      </c>
      <c r="E30" s="68" t="s">
        <v>445</v>
      </c>
      <c r="K30" s="68" t="s">
        <v>282</v>
      </c>
      <c r="L30" s="68" t="s">
        <v>283</v>
      </c>
      <c r="M30" s="68" t="s">
        <v>284</v>
      </c>
      <c r="N30" s="68" t="s">
        <v>285</v>
      </c>
      <c r="O30" s="68" t="s">
        <v>286</v>
      </c>
      <c r="P30" s="68" t="s">
        <v>287</v>
      </c>
      <c r="Q30" s="68" t="s">
        <v>78</v>
      </c>
      <c r="R30" s="68" t="s">
        <v>288</v>
      </c>
      <c r="S30" s="68" t="s">
        <v>289</v>
      </c>
      <c r="T30" s="68" t="s">
        <v>290</v>
      </c>
      <c r="U30" s="68" t="s">
        <v>400</v>
      </c>
      <c r="V30" s="68" t="s">
        <v>291</v>
      </c>
      <c r="W30" s="68" t="s">
        <v>292</v>
      </c>
      <c r="X30" s="68" t="s">
        <v>401</v>
      </c>
      <c r="Y30" s="68" t="s">
        <v>293</v>
      </c>
      <c r="Z30" s="68" t="s">
        <v>294</v>
      </c>
      <c r="AA30" s="68" t="s">
        <v>295</v>
      </c>
      <c r="AB30" s="68" t="s">
        <v>296</v>
      </c>
      <c r="AC30" s="68" t="s">
        <v>297</v>
      </c>
      <c r="AD30" s="68" t="s">
        <v>402</v>
      </c>
      <c r="AE30" s="68" t="s">
        <v>298</v>
      </c>
      <c r="AF30" s="68" t="s">
        <v>299</v>
      </c>
      <c r="AG30" s="68" t="s">
        <v>298</v>
      </c>
      <c r="AH30" s="68" t="s">
        <v>93</v>
      </c>
      <c r="AI30" s="68" t="s">
        <v>300</v>
      </c>
      <c r="AJ30" s="68" t="s">
        <v>78</v>
      </c>
      <c r="AK30" s="68" t="s">
        <v>94</v>
      </c>
      <c r="AL30" s="68" t="s">
        <v>293</v>
      </c>
      <c r="AM30" s="68" t="s">
        <v>294</v>
      </c>
      <c r="AN30" s="68" t="s">
        <v>301</v>
      </c>
      <c r="AO30" s="68" t="s">
        <v>302</v>
      </c>
      <c r="AP30" s="68" t="s">
        <v>303</v>
      </c>
      <c r="AQ30" s="68" t="s">
        <v>304</v>
      </c>
    </row>
    <row r="31" spans="1:43">
      <c r="A31" s="68" t="s">
        <v>184</v>
      </c>
      <c r="B31" s="68" t="s">
        <v>305</v>
      </c>
      <c r="C31" s="68" t="s">
        <v>48</v>
      </c>
      <c r="E31" s="68" t="s">
        <v>446</v>
      </c>
      <c r="K31" s="68" t="s">
        <v>306</v>
      </c>
      <c r="L31" s="68" t="s">
        <v>307</v>
      </c>
      <c r="M31" s="68" t="s">
        <v>308</v>
      </c>
      <c r="N31" s="68" t="s">
        <v>309</v>
      </c>
      <c r="O31" s="68" t="s">
        <v>310</v>
      </c>
      <c r="P31" s="68" t="s">
        <v>311</v>
      </c>
      <c r="Q31" s="68" t="s">
        <v>78</v>
      </c>
      <c r="R31" s="68" t="s">
        <v>312</v>
      </c>
      <c r="S31" s="68" t="s">
        <v>313</v>
      </c>
      <c r="T31" s="68" t="s">
        <v>314</v>
      </c>
      <c r="U31" s="68" t="s">
        <v>403</v>
      </c>
      <c r="V31" s="68" t="s">
        <v>315</v>
      </c>
      <c r="W31" s="68" t="s">
        <v>316</v>
      </c>
      <c r="X31" s="68" t="s">
        <v>404</v>
      </c>
      <c r="Y31" s="68" t="s">
        <v>317</v>
      </c>
      <c r="Z31" s="68" t="s">
        <v>318</v>
      </c>
      <c r="AA31" s="68" t="s">
        <v>319</v>
      </c>
      <c r="AB31" s="68" t="s">
        <v>320</v>
      </c>
      <c r="AC31" s="68" t="s">
        <v>321</v>
      </c>
      <c r="AD31" s="68" t="s">
        <v>405</v>
      </c>
      <c r="AE31" s="68" t="s">
        <v>322</v>
      </c>
      <c r="AF31" s="68" t="s">
        <v>323</v>
      </c>
      <c r="AG31" s="68" t="s">
        <v>322</v>
      </c>
      <c r="AH31" s="68" t="s">
        <v>93</v>
      </c>
      <c r="AI31" s="68" t="s">
        <v>324</v>
      </c>
      <c r="AJ31" s="68" t="s">
        <v>78</v>
      </c>
      <c r="AK31" s="68" t="s">
        <v>94</v>
      </c>
      <c r="AL31" s="68" t="s">
        <v>317</v>
      </c>
      <c r="AM31" s="68" t="s">
        <v>318</v>
      </c>
      <c r="AN31" s="68" t="s">
        <v>325</v>
      </c>
      <c r="AO31" s="68" t="s">
        <v>326</v>
      </c>
      <c r="AP31" s="68" t="s">
        <v>327</v>
      </c>
      <c r="AQ31" s="68" t="s">
        <v>328</v>
      </c>
    </row>
    <row r="32" spans="1:43">
      <c r="A32" s="68" t="s">
        <v>184</v>
      </c>
      <c r="B32" s="68" t="s">
        <v>329</v>
      </c>
      <c r="C32" s="68" t="s">
        <v>48</v>
      </c>
      <c r="E32" s="68" t="s">
        <v>447</v>
      </c>
      <c r="K32" s="68" t="s">
        <v>330</v>
      </c>
      <c r="L32" s="68" t="s">
        <v>331</v>
      </c>
      <c r="M32" s="68" t="s">
        <v>332</v>
      </c>
      <c r="N32" s="68" t="s">
        <v>333</v>
      </c>
      <c r="O32" s="68" t="s">
        <v>334</v>
      </c>
      <c r="P32" s="68" t="s">
        <v>335</v>
      </c>
      <c r="Q32" s="68" t="s">
        <v>78</v>
      </c>
      <c r="R32" s="68" t="s">
        <v>336</v>
      </c>
      <c r="S32" s="68" t="s">
        <v>337</v>
      </c>
      <c r="T32" s="68" t="s">
        <v>338</v>
      </c>
      <c r="U32" s="68" t="s">
        <v>406</v>
      </c>
      <c r="V32" s="68" t="s">
        <v>339</v>
      </c>
      <c r="W32" s="68" t="s">
        <v>340</v>
      </c>
      <c r="X32" s="68" t="s">
        <v>407</v>
      </c>
      <c r="Y32" s="68" t="s">
        <v>341</v>
      </c>
      <c r="Z32" s="68" t="s">
        <v>342</v>
      </c>
      <c r="AA32" s="68" t="s">
        <v>343</v>
      </c>
      <c r="AB32" s="68" t="s">
        <v>344</v>
      </c>
      <c r="AC32" s="68" t="s">
        <v>345</v>
      </c>
      <c r="AD32" s="68" t="s">
        <v>408</v>
      </c>
      <c r="AE32" s="68" t="s">
        <v>346</v>
      </c>
      <c r="AF32" s="68" t="s">
        <v>347</v>
      </c>
      <c r="AG32" s="68" t="s">
        <v>346</v>
      </c>
      <c r="AH32" s="68" t="s">
        <v>93</v>
      </c>
      <c r="AI32" s="68" t="s">
        <v>348</v>
      </c>
      <c r="AJ32" s="68" t="s">
        <v>78</v>
      </c>
      <c r="AK32" s="68" t="s">
        <v>94</v>
      </c>
      <c r="AL32" s="68" t="s">
        <v>341</v>
      </c>
      <c r="AM32" s="68" t="s">
        <v>342</v>
      </c>
      <c r="AN32" s="68" t="s">
        <v>349</v>
      </c>
      <c r="AO32" s="68" t="s">
        <v>350</v>
      </c>
      <c r="AP32" s="68" t="s">
        <v>351</v>
      </c>
      <c r="AQ32" s="68" t="s">
        <v>352</v>
      </c>
    </row>
    <row r="33" spans="1:43">
      <c r="A33" s="68" t="s">
        <v>184</v>
      </c>
      <c r="B33" s="68" t="s">
        <v>353</v>
      </c>
      <c r="C33" s="68" t="s">
        <v>48</v>
      </c>
      <c r="E33" s="68" t="s">
        <v>448</v>
      </c>
      <c r="K33" s="68" t="s">
        <v>409</v>
      </c>
      <c r="L33" s="68" t="s">
        <v>410</v>
      </c>
      <c r="M33" s="68" t="s">
        <v>354</v>
      </c>
      <c r="N33" s="68" t="s">
        <v>355</v>
      </c>
      <c r="O33" s="68" t="s">
        <v>356</v>
      </c>
      <c r="P33" s="68" t="s">
        <v>411</v>
      </c>
      <c r="Q33" s="68" t="s">
        <v>78</v>
      </c>
      <c r="R33" s="68" t="s">
        <v>357</v>
      </c>
      <c r="S33" s="68" t="s">
        <v>358</v>
      </c>
      <c r="T33" s="68" t="s">
        <v>360</v>
      </c>
      <c r="U33" s="68" t="s">
        <v>367</v>
      </c>
      <c r="V33" s="68" t="s">
        <v>412</v>
      </c>
      <c r="W33" s="68" t="s">
        <v>413</v>
      </c>
      <c r="X33" s="68" t="s">
        <v>414</v>
      </c>
      <c r="Y33" s="68" t="s">
        <v>359</v>
      </c>
      <c r="Z33" s="68" t="s">
        <v>361</v>
      </c>
      <c r="AA33" s="68" t="s">
        <v>362</v>
      </c>
      <c r="AB33" s="68" t="s">
        <v>363</v>
      </c>
      <c r="AC33" s="68" t="s">
        <v>364</v>
      </c>
      <c r="AD33" s="68" t="s">
        <v>415</v>
      </c>
      <c r="AE33" s="68" t="s">
        <v>365</v>
      </c>
      <c r="AF33" s="68" t="s">
        <v>416</v>
      </c>
      <c r="AG33" s="68" t="s">
        <v>365</v>
      </c>
      <c r="AH33" s="68" t="s">
        <v>93</v>
      </c>
      <c r="AI33" s="68" t="s">
        <v>366</v>
      </c>
      <c r="AJ33" s="68" t="s">
        <v>78</v>
      </c>
      <c r="AK33" s="68" t="s">
        <v>94</v>
      </c>
      <c r="AL33" s="68" t="s">
        <v>359</v>
      </c>
      <c r="AM33" s="68" t="s">
        <v>361</v>
      </c>
      <c r="AN33" s="68" t="s">
        <v>417</v>
      </c>
      <c r="AO33" s="68" t="s">
        <v>418</v>
      </c>
      <c r="AP33" s="68" t="s">
        <v>419</v>
      </c>
      <c r="AQ33" s="68" t="s">
        <v>420</v>
      </c>
    </row>
    <row r="34" spans="1:43">
      <c r="A34" s="68" t="s">
        <v>184</v>
      </c>
      <c r="B34" s="68" t="s">
        <v>368</v>
      </c>
      <c r="C34" s="68" t="s">
        <v>48</v>
      </c>
      <c r="E34" s="68" t="s">
        <v>449</v>
      </c>
      <c r="K34" s="68" t="s">
        <v>450</v>
      </c>
      <c r="L34" s="68" t="s">
        <v>451</v>
      </c>
      <c r="M34" s="68" t="s">
        <v>369</v>
      </c>
      <c r="N34" s="68" t="s">
        <v>370</v>
      </c>
      <c r="O34" s="68" t="s">
        <v>371</v>
      </c>
      <c r="P34" s="68" t="s">
        <v>452</v>
      </c>
      <c r="Q34" s="68" t="s">
        <v>78</v>
      </c>
      <c r="R34" s="68" t="s">
        <v>372</v>
      </c>
      <c r="S34" s="68" t="s">
        <v>373</v>
      </c>
      <c r="T34" s="68" t="s">
        <v>375</v>
      </c>
      <c r="U34" s="68" t="s">
        <v>381</v>
      </c>
      <c r="V34" s="68" t="s">
        <v>453</v>
      </c>
      <c r="W34" s="68" t="s">
        <v>454</v>
      </c>
      <c r="X34" s="68" t="s">
        <v>455</v>
      </c>
      <c r="Y34" s="68" t="s">
        <v>374</v>
      </c>
      <c r="Z34" s="68" t="s">
        <v>376</v>
      </c>
      <c r="AA34" s="68" t="s">
        <v>377</v>
      </c>
      <c r="AB34" s="68" t="s">
        <v>378</v>
      </c>
      <c r="AC34" s="68" t="s">
        <v>379</v>
      </c>
      <c r="AD34" s="68" t="s">
        <v>421</v>
      </c>
      <c r="AE34" s="68" t="s">
        <v>380</v>
      </c>
      <c r="AF34" s="68" t="s">
        <v>456</v>
      </c>
      <c r="AG34" s="68" t="s">
        <v>380</v>
      </c>
      <c r="AH34" s="68" t="s">
        <v>93</v>
      </c>
      <c r="AI34" s="68" t="s">
        <v>422</v>
      </c>
      <c r="AJ34" s="68" t="s">
        <v>78</v>
      </c>
      <c r="AK34" s="68" t="s">
        <v>94</v>
      </c>
      <c r="AL34" s="68" t="s">
        <v>374</v>
      </c>
      <c r="AM34" s="68" t="s">
        <v>376</v>
      </c>
      <c r="AN34" s="68" t="s">
        <v>457</v>
      </c>
      <c r="AO34" s="68" t="s">
        <v>458</v>
      </c>
      <c r="AP34" s="68" t="s">
        <v>459</v>
      </c>
      <c r="AQ34" s="68" t="s">
        <v>460</v>
      </c>
    </row>
    <row r="35" spans="1:43">
      <c r="A35" s="68" t="s">
        <v>184</v>
      </c>
      <c r="B35" s="68" t="s">
        <v>423</v>
      </c>
      <c r="C35" s="68" t="s">
        <v>48</v>
      </c>
      <c r="E35" s="68" t="s">
        <v>449</v>
      </c>
      <c r="K35" s="68" t="s">
        <v>461</v>
      </c>
      <c r="L35" s="68" t="s">
        <v>462</v>
      </c>
      <c r="M35" s="68" t="s">
        <v>424</v>
      </c>
      <c r="N35" s="68" t="s">
        <v>425</v>
      </c>
      <c r="O35" s="68" t="s">
        <v>426</v>
      </c>
      <c r="P35" s="68" t="s">
        <v>463</v>
      </c>
      <c r="Q35" s="68" t="s">
        <v>78</v>
      </c>
      <c r="R35" s="68" t="s">
        <v>427</v>
      </c>
      <c r="S35" s="68" t="s">
        <v>428</v>
      </c>
      <c r="T35" s="68" t="s">
        <v>430</v>
      </c>
      <c r="U35" s="68" t="s">
        <v>437</v>
      </c>
      <c r="V35" s="68" t="s">
        <v>464</v>
      </c>
      <c r="W35" s="68" t="s">
        <v>465</v>
      </c>
      <c r="X35" s="68" t="s">
        <v>466</v>
      </c>
      <c r="Y35" s="68" t="s">
        <v>429</v>
      </c>
      <c r="Z35" s="68" t="s">
        <v>431</v>
      </c>
      <c r="AA35" s="68" t="s">
        <v>432</v>
      </c>
      <c r="AB35" s="68" t="s">
        <v>433</v>
      </c>
      <c r="AC35" s="68" t="s">
        <v>434</v>
      </c>
      <c r="AD35" s="68" t="s">
        <v>435</v>
      </c>
      <c r="AE35" s="68" t="s">
        <v>436</v>
      </c>
      <c r="AF35" s="68" t="s">
        <v>467</v>
      </c>
      <c r="AG35" s="68" t="s">
        <v>436</v>
      </c>
      <c r="AH35" s="68" t="s">
        <v>93</v>
      </c>
      <c r="AI35" s="68" t="s">
        <v>468</v>
      </c>
      <c r="AJ35" s="68" t="s">
        <v>78</v>
      </c>
      <c r="AK35" s="68" t="s">
        <v>94</v>
      </c>
      <c r="AL35" s="68" t="s">
        <v>429</v>
      </c>
      <c r="AM35" s="68" t="s">
        <v>431</v>
      </c>
      <c r="AN35" s="68" t="s">
        <v>469</v>
      </c>
      <c r="AO35" s="68" t="s">
        <v>470</v>
      </c>
      <c r="AP35" s="68" t="s">
        <v>471</v>
      </c>
      <c r="AQ35" s="68" t="s">
        <v>472</v>
      </c>
    </row>
    <row r="36" spans="1:43">
      <c r="A36" s="68" t="s">
        <v>184</v>
      </c>
      <c r="B36" s="68" t="s">
        <v>473</v>
      </c>
      <c r="C36" s="68" t="s">
        <v>48</v>
      </c>
      <c r="E36" s="68" t="s">
        <v>449</v>
      </c>
      <c r="K36" s="68" t="s">
        <v>474</v>
      </c>
      <c r="L36" s="68" t="s">
        <v>475</v>
      </c>
      <c r="M36" s="68" t="s">
        <v>476</v>
      </c>
      <c r="N36" s="68" t="s">
        <v>477</v>
      </c>
      <c r="O36" s="68" t="s">
        <v>478</v>
      </c>
      <c r="P36" s="68" t="s">
        <v>479</v>
      </c>
      <c r="Q36" s="68" t="s">
        <v>78</v>
      </c>
      <c r="R36" s="68" t="s">
        <v>480</v>
      </c>
      <c r="S36" s="68" t="s">
        <v>481</v>
      </c>
      <c r="T36" s="68" t="s">
        <v>482</v>
      </c>
      <c r="U36" s="68" t="s">
        <v>483</v>
      </c>
      <c r="V36" s="68" t="s">
        <v>484</v>
      </c>
      <c r="W36" s="68" t="s">
        <v>485</v>
      </c>
      <c r="X36" s="68" t="s">
        <v>486</v>
      </c>
      <c r="Y36" s="68" t="s">
        <v>487</v>
      </c>
      <c r="Z36" s="68" t="s">
        <v>488</v>
      </c>
      <c r="AA36" s="68" t="s">
        <v>489</v>
      </c>
      <c r="AB36" s="68" t="s">
        <v>490</v>
      </c>
      <c r="AC36" s="68" t="s">
        <v>491</v>
      </c>
      <c r="AD36" s="68" t="s">
        <v>492</v>
      </c>
      <c r="AE36" s="68" t="s">
        <v>493</v>
      </c>
      <c r="AF36" s="68" t="s">
        <v>494</v>
      </c>
      <c r="AG36" s="68" t="s">
        <v>493</v>
      </c>
      <c r="AH36" s="68" t="s">
        <v>93</v>
      </c>
      <c r="AI36" s="68" t="s">
        <v>495</v>
      </c>
      <c r="AJ36" s="68" t="s">
        <v>78</v>
      </c>
      <c r="AK36" s="68" t="s">
        <v>94</v>
      </c>
      <c r="AL36" s="68" t="s">
        <v>487</v>
      </c>
      <c r="AM36" s="68" t="s">
        <v>488</v>
      </c>
      <c r="AN36" s="68" t="s">
        <v>496</v>
      </c>
      <c r="AO36" s="68" t="s">
        <v>497</v>
      </c>
      <c r="AP36" s="68" t="s">
        <v>498</v>
      </c>
      <c r="AQ36" s="68" t="s">
        <v>499</v>
      </c>
    </row>
    <row r="37" spans="1:43">
      <c r="A37" s="68" t="s">
        <v>184</v>
      </c>
      <c r="B37" s="68" t="s">
        <v>500</v>
      </c>
      <c r="C37" s="68" t="s">
        <v>48</v>
      </c>
      <c r="E37" s="68" t="s">
        <v>449</v>
      </c>
      <c r="K37" s="68" t="s">
        <v>501</v>
      </c>
      <c r="L37" s="68" t="s">
        <v>502</v>
      </c>
      <c r="M37" s="68" t="s">
        <v>503</v>
      </c>
      <c r="N37" s="68" t="s">
        <v>504</v>
      </c>
      <c r="O37" s="68" t="s">
        <v>505</v>
      </c>
      <c r="P37" s="68" t="s">
        <v>506</v>
      </c>
      <c r="Q37" s="68" t="s">
        <v>78</v>
      </c>
      <c r="R37" s="68" t="s">
        <v>507</v>
      </c>
      <c r="S37" s="68" t="s">
        <v>508</v>
      </c>
      <c r="T37" s="68" t="s">
        <v>509</v>
      </c>
      <c r="U37" s="68" t="s">
        <v>510</v>
      </c>
      <c r="V37" s="68" t="s">
        <v>511</v>
      </c>
      <c r="W37" s="68" t="s">
        <v>512</v>
      </c>
      <c r="X37" s="68" t="s">
        <v>513</v>
      </c>
      <c r="Y37" s="68" t="s">
        <v>514</v>
      </c>
      <c r="Z37" s="68" t="s">
        <v>515</v>
      </c>
      <c r="AA37" s="68" t="s">
        <v>516</v>
      </c>
      <c r="AB37" s="68" t="s">
        <v>517</v>
      </c>
      <c r="AC37" s="68" t="s">
        <v>518</v>
      </c>
      <c r="AD37" s="68" t="s">
        <v>519</v>
      </c>
      <c r="AE37" s="68" t="s">
        <v>520</v>
      </c>
      <c r="AF37" s="68" t="s">
        <v>521</v>
      </c>
      <c r="AG37" s="68" t="s">
        <v>520</v>
      </c>
      <c r="AH37" s="68" t="s">
        <v>93</v>
      </c>
      <c r="AI37" s="68" t="s">
        <v>522</v>
      </c>
      <c r="AJ37" s="68" t="s">
        <v>78</v>
      </c>
      <c r="AK37" s="68" t="s">
        <v>94</v>
      </c>
      <c r="AL37" s="68" t="s">
        <v>514</v>
      </c>
      <c r="AM37" s="68" t="s">
        <v>515</v>
      </c>
      <c r="AN37" s="68" t="s">
        <v>523</v>
      </c>
      <c r="AO37" s="68" t="s">
        <v>524</v>
      </c>
      <c r="AP37" s="68" t="s">
        <v>525</v>
      </c>
      <c r="AQ37" s="68" t="s">
        <v>526</v>
      </c>
    </row>
    <row r="38" spans="1:43">
      <c r="A38" s="68" t="s">
        <v>184</v>
      </c>
      <c r="B38" s="68" t="s">
        <v>527</v>
      </c>
      <c r="C38" s="68" t="s">
        <v>48</v>
      </c>
      <c r="E38" s="68" t="s">
        <v>528</v>
      </c>
      <c r="K38" s="68" t="s">
        <v>529</v>
      </c>
      <c r="L38" s="68" t="s">
        <v>530</v>
      </c>
      <c r="M38" s="68" t="s">
        <v>531</v>
      </c>
      <c r="N38" s="68" t="s">
        <v>532</v>
      </c>
      <c r="O38" s="68" t="s">
        <v>533</v>
      </c>
      <c r="P38" s="68" t="s">
        <v>534</v>
      </c>
      <c r="Q38" s="68" t="s">
        <v>78</v>
      </c>
      <c r="R38" s="68" t="s">
        <v>535</v>
      </c>
      <c r="S38" s="68" t="s">
        <v>536</v>
      </c>
      <c r="T38" s="68" t="s">
        <v>537</v>
      </c>
      <c r="U38" s="68" t="s">
        <v>538</v>
      </c>
      <c r="V38" s="68" t="s">
        <v>539</v>
      </c>
      <c r="W38" s="68" t="s">
        <v>540</v>
      </c>
      <c r="X38" s="68" t="s">
        <v>541</v>
      </c>
      <c r="Y38" s="68" t="s">
        <v>542</v>
      </c>
      <c r="Z38" s="68" t="s">
        <v>543</v>
      </c>
      <c r="AA38" s="68" t="s">
        <v>544</v>
      </c>
      <c r="AB38" s="68" t="s">
        <v>545</v>
      </c>
      <c r="AC38" s="68" t="s">
        <v>546</v>
      </c>
      <c r="AD38" s="68" t="s">
        <v>547</v>
      </c>
      <c r="AE38" s="68" t="s">
        <v>548</v>
      </c>
      <c r="AF38" s="68" t="s">
        <v>549</v>
      </c>
      <c r="AG38" s="68" t="s">
        <v>548</v>
      </c>
      <c r="AH38" s="68" t="s">
        <v>93</v>
      </c>
      <c r="AI38" s="68" t="s">
        <v>550</v>
      </c>
      <c r="AJ38" s="68" t="s">
        <v>78</v>
      </c>
      <c r="AK38" s="68" t="s">
        <v>94</v>
      </c>
      <c r="AL38" s="68" t="s">
        <v>542</v>
      </c>
      <c r="AM38" s="68" t="s">
        <v>543</v>
      </c>
      <c r="AN38" s="68" t="s">
        <v>551</v>
      </c>
      <c r="AO38" s="68" t="s">
        <v>552</v>
      </c>
      <c r="AP38" s="68" t="s">
        <v>553</v>
      </c>
      <c r="AQ38" s="68" t="s">
        <v>554</v>
      </c>
    </row>
    <row r="39" spans="1:43">
      <c r="A39" s="68" t="s">
        <v>184</v>
      </c>
      <c r="B39" s="68" t="s">
        <v>555</v>
      </c>
      <c r="C39" s="68" t="s">
        <v>48</v>
      </c>
      <c r="E39" s="68" t="s">
        <v>556</v>
      </c>
      <c r="K39" s="68" t="s">
        <v>557</v>
      </c>
      <c r="L39" s="68" t="s">
        <v>558</v>
      </c>
      <c r="M39" s="68" t="s">
        <v>559</v>
      </c>
      <c r="N39" s="68" t="s">
        <v>560</v>
      </c>
      <c r="O39" s="68" t="s">
        <v>561</v>
      </c>
      <c r="P39" s="68" t="s">
        <v>562</v>
      </c>
      <c r="Q39" s="68" t="s">
        <v>78</v>
      </c>
      <c r="R39" s="68" t="s">
        <v>563</v>
      </c>
      <c r="S39" s="68" t="s">
        <v>564</v>
      </c>
      <c r="T39" s="68" t="s">
        <v>565</v>
      </c>
      <c r="U39" s="68" t="s">
        <v>566</v>
      </c>
      <c r="V39" s="68" t="s">
        <v>567</v>
      </c>
      <c r="W39" s="68" t="s">
        <v>568</v>
      </c>
      <c r="X39" s="68" t="s">
        <v>569</v>
      </c>
      <c r="Y39" s="68" t="s">
        <v>570</v>
      </c>
      <c r="Z39" s="68" t="s">
        <v>571</v>
      </c>
      <c r="AA39" s="68" t="s">
        <v>572</v>
      </c>
      <c r="AB39" s="68" t="s">
        <v>573</v>
      </c>
      <c r="AC39" s="68" t="s">
        <v>574</v>
      </c>
      <c r="AD39" s="68" t="s">
        <v>575</v>
      </c>
      <c r="AE39" s="68" t="s">
        <v>576</v>
      </c>
      <c r="AF39" s="68" t="s">
        <v>577</v>
      </c>
      <c r="AG39" s="68" t="s">
        <v>576</v>
      </c>
      <c r="AH39" s="68" t="s">
        <v>93</v>
      </c>
      <c r="AI39" s="68" t="s">
        <v>578</v>
      </c>
      <c r="AJ39" s="68" t="s">
        <v>78</v>
      </c>
      <c r="AK39" s="68" t="s">
        <v>94</v>
      </c>
      <c r="AL39" s="68" t="s">
        <v>570</v>
      </c>
      <c r="AM39" s="68" t="s">
        <v>571</v>
      </c>
      <c r="AN39" s="68" t="s">
        <v>579</v>
      </c>
      <c r="AO39" s="68" t="s">
        <v>580</v>
      </c>
      <c r="AP39" s="68" t="s">
        <v>581</v>
      </c>
      <c r="AQ39" s="68" t="s">
        <v>582</v>
      </c>
    </row>
    <row r="40" spans="1:43">
      <c r="B40" s="68" t="s">
        <v>583</v>
      </c>
      <c r="C40" s="68" t="s">
        <v>49</v>
      </c>
      <c r="E40" s="68" t="s">
        <v>150</v>
      </c>
      <c r="K40" s="68" t="s">
        <v>584</v>
      </c>
      <c r="L40" s="68" t="s">
        <v>585</v>
      </c>
      <c r="O40" s="68" t="s">
        <v>586</v>
      </c>
      <c r="Q40" s="68" t="s">
        <v>587</v>
      </c>
      <c r="R40" s="68" t="s">
        <v>588</v>
      </c>
      <c r="S40" s="68" t="s">
        <v>589</v>
      </c>
      <c r="T40" s="68" t="s">
        <v>590</v>
      </c>
      <c r="V40" s="68" t="s">
        <v>78</v>
      </c>
      <c r="Y40" s="68" t="s">
        <v>589</v>
      </c>
      <c r="Z40" s="68" t="s">
        <v>591</v>
      </c>
      <c r="AA40" s="68" t="s">
        <v>592</v>
      </c>
      <c r="AB40" s="68" t="s">
        <v>593</v>
      </c>
      <c r="AC40" s="68" t="s">
        <v>594</v>
      </c>
      <c r="AD40" s="68" t="s">
        <v>595</v>
      </c>
      <c r="AE40" s="68" t="s">
        <v>596</v>
      </c>
      <c r="AI40" s="68" t="s">
        <v>597</v>
      </c>
      <c r="AJ40" s="68" t="s">
        <v>598</v>
      </c>
      <c r="AK40" s="68" t="s">
        <v>599</v>
      </c>
    </row>
    <row r="41" spans="1:43">
      <c r="B41" s="68" t="s">
        <v>600</v>
      </c>
      <c r="C41" s="68" t="s">
        <v>50</v>
      </c>
      <c r="E41" s="68" t="s">
        <v>167</v>
      </c>
      <c r="K41" s="68" t="s">
        <v>601</v>
      </c>
      <c r="L41" s="68" t="s">
        <v>602</v>
      </c>
      <c r="O41" s="68" t="s">
        <v>603</v>
      </c>
      <c r="Q41" s="68" t="s">
        <v>604</v>
      </c>
      <c r="R41" s="68" t="s">
        <v>605</v>
      </c>
      <c r="S41" s="68" t="s">
        <v>606</v>
      </c>
      <c r="T41" s="68" t="s">
        <v>607</v>
      </c>
      <c r="V41" s="68" t="s">
        <v>78</v>
      </c>
      <c r="Y41" s="68" t="s">
        <v>606</v>
      </c>
      <c r="Z41" s="68" t="s">
        <v>608</v>
      </c>
      <c r="AA41" s="68" t="s">
        <v>609</v>
      </c>
      <c r="AB41" s="68" t="s">
        <v>610</v>
      </c>
      <c r="AC41" s="68" t="s">
        <v>611</v>
      </c>
      <c r="AD41" s="68" t="s">
        <v>612</v>
      </c>
      <c r="AE41" s="68" t="s">
        <v>613</v>
      </c>
      <c r="AJ41" s="68" t="s">
        <v>614</v>
      </c>
      <c r="AK41" s="68" t="s">
        <v>615</v>
      </c>
    </row>
    <row r="43" spans="1:43">
      <c r="AD43" s="68" t="s">
        <v>616</v>
      </c>
      <c r="AE43" s="68" t="s">
        <v>617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42"/>
  <sheetViews>
    <sheetView tabSelected="1" topLeftCell="S19" zoomScale="85" zoomScaleNormal="85" workbookViewId="0">
      <selection activeCell="AB47" sqref="AB4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7.42578125" style="17" customWidth="1"/>
    <col min="17" max="17" width="1.28515625" style="4" customWidth="1"/>
    <col min="18" max="18" width="12.42578125" style="4" bestFit="1" customWidth="1"/>
    <col min="19" max="19" width="22.5703125" style="4" customWidth="1"/>
    <col min="20" max="20" width="12.42578125" style="3" customWidth="1"/>
    <col min="21" max="21" width="10.7109375" style="3" customWidth="1"/>
    <col min="22" max="22" width="10.85546875" style="3" bestFit="1" customWidth="1"/>
    <col min="23" max="23" width="10.85546875" style="4" bestFit="1" customWidth="1"/>
    <col min="24" max="24" width="9" style="4" customWidth="1"/>
    <col min="25" max="25" width="9.140625" style="4" hidden="1" customWidth="1"/>
    <col min="26" max="26" width="17.7109375" style="4" hidden="1" customWidth="1"/>
    <col min="27" max="27" width="2.140625" style="4" customWidth="1"/>
    <col min="28" max="28" width="10.5703125" style="4" bestFit="1" customWidth="1"/>
    <col min="29" max="29" width="8" style="19" customWidth="1"/>
    <col min="30" max="30" width="8.140625" style="4" customWidth="1"/>
    <col min="31" max="31" width="12.28515625" style="4" customWidth="1"/>
    <col min="32" max="32" width="5.28515625" style="4" customWidth="1"/>
    <col min="33" max="33" width="10.42578125" style="4" customWidth="1"/>
    <col min="34" max="34" width="3.7109375" style="4" customWidth="1"/>
    <col min="35" max="35" width="9.7109375" style="4" customWidth="1"/>
    <col min="36" max="36" width="1" style="4" customWidth="1"/>
    <col min="37" max="37" width="4" style="4" customWidth="1"/>
    <col min="38" max="38" width="10.5703125" style="4" bestFit="1" customWidth="1"/>
    <col min="39" max="39" width="49.7109375" style="38" customWidth="1"/>
    <col min="40" max="40" width="17.42578125" style="38" customWidth="1"/>
    <col min="41" max="41" width="15.7109375" style="4" customWidth="1"/>
    <col min="42" max="42" width="18.42578125" style="21" customWidth="1"/>
    <col min="43" max="43" width="19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20230401..20230430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4" hidden="1">
      <c r="A17" s="1" t="s">
        <v>7</v>
      </c>
    </row>
    <row r="18" spans="1:44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AC18" s="29"/>
      <c r="AM18" s="39"/>
      <c r="AN18" s="39"/>
      <c r="AP18" s="26"/>
      <c r="AQ18" s="26"/>
      <c r="AR18" s="26"/>
    </row>
    <row r="20" spans="1:44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44" s="43" customFormat="1" ht="18.75">
      <c r="A21" s="42"/>
      <c r="B21" s="42"/>
      <c r="I21" s="44"/>
      <c r="K21" s="69" t="s">
        <v>53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</row>
    <row r="22" spans="1:44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44" s="56" customFormat="1" ht="110.25">
      <c r="A23" s="55"/>
      <c r="B23" s="55"/>
      <c r="E23" s="57" t="s">
        <v>29</v>
      </c>
      <c r="I23" s="58"/>
      <c r="K23" s="51" t="s">
        <v>75</v>
      </c>
      <c r="L23" s="51" t="s">
        <v>76</v>
      </c>
      <c r="M23" s="51" t="s">
        <v>14</v>
      </c>
      <c r="N23" s="51" t="s">
        <v>16</v>
      </c>
      <c r="O23" s="59" t="s">
        <v>30</v>
      </c>
      <c r="P23" s="50" t="s">
        <v>33</v>
      </c>
      <c r="Q23" s="50" t="s">
        <v>77</v>
      </c>
      <c r="R23" s="51" t="s">
        <v>31</v>
      </c>
      <c r="S23" s="50" t="s">
        <v>38</v>
      </c>
      <c r="T23" s="50" t="s">
        <v>34</v>
      </c>
      <c r="U23" s="51" t="s">
        <v>664</v>
      </c>
      <c r="V23" s="51" t="s">
        <v>17</v>
      </c>
      <c r="W23" s="53" t="s">
        <v>79</v>
      </c>
      <c r="X23" s="53" t="s">
        <v>80</v>
      </c>
      <c r="Y23" s="53" t="s">
        <v>36</v>
      </c>
      <c r="Z23" s="60" t="s">
        <v>12</v>
      </c>
      <c r="AA23" s="60" t="s">
        <v>32</v>
      </c>
      <c r="AB23" s="50" t="s">
        <v>13</v>
      </c>
      <c r="AC23" s="50" t="s">
        <v>37</v>
      </c>
      <c r="AD23" s="50" t="s">
        <v>56</v>
      </c>
      <c r="AE23" s="61" t="s">
        <v>57</v>
      </c>
      <c r="AF23" s="61" t="s">
        <v>81</v>
      </c>
      <c r="AG23" s="49" t="s">
        <v>82</v>
      </c>
      <c r="AH23" s="50" t="s">
        <v>83</v>
      </c>
      <c r="AI23" s="51" t="s">
        <v>84</v>
      </c>
      <c r="AJ23" s="50" t="s">
        <v>85</v>
      </c>
      <c r="AK23" s="50" t="s">
        <v>86</v>
      </c>
      <c r="AL23" s="53" t="s">
        <v>87</v>
      </c>
      <c r="AM23" s="54" t="s">
        <v>88</v>
      </c>
      <c r="AN23" s="54" t="s">
        <v>89</v>
      </c>
      <c r="AO23" s="54" t="s">
        <v>90</v>
      </c>
      <c r="AP23" s="54" t="s">
        <v>91</v>
      </c>
      <c r="AQ23" s="54" t="s">
        <v>92</v>
      </c>
      <c r="AR23" s="54"/>
    </row>
    <row r="24" spans="1:44">
      <c r="B24" s="1" t="str">
        <f>IF(K24="","Hide","Show")</f>
        <v>Show</v>
      </c>
      <c r="C24" s="4" t="s">
        <v>48</v>
      </c>
      <c r="E24" s="12" t="s">
        <v>663</v>
      </c>
      <c r="K24" s="21">
        <f>MONTH(N24)</f>
        <v>4</v>
      </c>
      <c r="L24" s="21">
        <f>YEAR(N24)</f>
        <v>2023</v>
      </c>
      <c r="M24" s="21">
        <v>33031340</v>
      </c>
      <c r="N24" s="41">
        <v>45019</v>
      </c>
      <c r="O24" s="21" t="s">
        <v>619</v>
      </c>
      <c r="P24" s="4" t="s">
        <v>620</v>
      </c>
      <c r="Q24" s="4" t="s">
        <v>78</v>
      </c>
      <c r="R24" s="4" t="s">
        <v>621</v>
      </c>
      <c r="S24" s="4" t="s">
        <v>622</v>
      </c>
      <c r="T24" s="3" t="s">
        <v>623</v>
      </c>
      <c r="U24" s="3" t="s">
        <v>624</v>
      </c>
      <c r="V24" s="47">
        <v>45016</v>
      </c>
      <c r="W24" s="47">
        <v>45019</v>
      </c>
      <c r="X24" s="70">
        <f>W24-V24</f>
        <v>3</v>
      </c>
      <c r="Y24" s="48" t="s">
        <v>625</v>
      </c>
      <c r="Z24" s="4" t="s">
        <v>626</v>
      </c>
      <c r="AA24" s="4" t="s">
        <v>627</v>
      </c>
      <c r="AB24" s="62">
        <v>2</v>
      </c>
      <c r="AC24" s="48" t="s">
        <v>628</v>
      </c>
      <c r="AD24" s="62">
        <f>IFERROR(AE24/AB24,0)</f>
        <v>3533.24</v>
      </c>
      <c r="AE24" s="40">
        <v>7066.48</v>
      </c>
      <c r="AF24" s="40" t="s">
        <v>629</v>
      </c>
      <c r="AG24" s="52">
        <v>7066.48</v>
      </c>
      <c r="AH24" s="66" t="s">
        <v>93</v>
      </c>
      <c r="AI24" s="52" t="s">
        <v>630</v>
      </c>
      <c r="AJ24" s="63" t="s">
        <v>78</v>
      </c>
      <c r="AK24" s="5" t="s">
        <v>94</v>
      </c>
      <c r="AL24" s="4" t="s">
        <v>625</v>
      </c>
      <c r="AM24" s="4" t="s">
        <v>626</v>
      </c>
      <c r="AN24" s="64" t="s">
        <v>629</v>
      </c>
      <c r="AO24" s="4" t="s">
        <v>629</v>
      </c>
      <c r="AP24" s="21" t="s">
        <v>629</v>
      </c>
      <c r="AQ24" s="21" t="s">
        <v>629</v>
      </c>
    </row>
    <row r="25" spans="1:44">
      <c r="A25" s="1" t="s">
        <v>184</v>
      </c>
      <c r="B25" s="1" t="str">
        <f>IF(K25="","Hide","Show")</f>
        <v>Show</v>
      </c>
      <c r="C25" s="4" t="s">
        <v>48</v>
      </c>
      <c r="E25" s="12" t="str">
        <f>"""UICT"","""",""SQL="",""2=DOCNUM"",""33031364"",""14=CUSTREF"",""8451282724"",""14=U_CUSTREF"",""8451282724"",""15=DOCDATE"",""04/04/2023"",""15=TAXDATE"",""04/04/2023"",""14=CARDCODE"",""CA0213-SGD"",""14=CARDNAME"",""ALEXANDRA HEALTH PTE. LTD."",""14=ITEMCODE"",""MS021-10695GLP"",""14=ITEMN"&amp;"AME"",""MS OFFICE STD 2021 SNGL LTSC"",""10=QUANTITY"",""1.000000"",""14=U_PONO"",""942656"",""15=U_PODATE"",""31/03/2023"",""10=U_TLINTCOS"",""0.000000"",""2=SLPCODE"",""132"",""14=SLPNAME"",""E0001-CS"",""14=MEMO"",""WENDY KUM CHIOU SZE"",""14=CONTACTNAME"",""E-INVOICE (AP DIRECT)"",""10="&amp;"LINETOTAL"",""403.100000"",""14=U_ENR"","""",""14=U_MSENR"",""S7138270"",""14=U_MSPCN"",""9BA9F0ED"",""14=ADDRESS2"",""LEE CHAN HOE_x000D_ALEXNADRA HEALTH PTE LTD C/O KHOO TECK PUAT HOSPITAL 90 YISHUN CENTRAL MMD, RECEIVING, SINGAPORE 768828_x000D_LEE CHAN HOE_x000D_TEL: 68078676_x000D_FAX: _x000D_EMAI"&amp;"L: lee.chan.hoe@alpshealthcare.com.sg"""</f>
        <v>"UICT","","SQL=","2=DOCNUM","33031364","14=CUSTREF","8451282724","14=U_CUSTREF","8451282724","15=DOCDATE","04/04/2023","15=TAXDATE","04/04/2023","14=CARDCODE","CA0213-SGD","14=CARDNAME","ALEXANDRA HEALTH PTE. LTD.","14=ITEMCODE","MS021-10695GLP","14=ITEMNAME","MS OFFICE STD 2021 SNGL LTSC","10=QUANTITY","1.000000","14=U_PONO","942656","15=U_PODATE","31/03/2023","10=U_TLINTCOS","0.000000","2=SLPCODE","132","14=SLPNAME","E0001-CS","14=MEMO","WENDY KUM CHIOU SZE","14=CONTACTNAME","E-INVOICE (AP DIRECT)","10=LINETOTAL","403.100000","14=U_ENR","","14=U_MSENR","S7138270","14=U_MSPCN","9BA9F0ED","14=ADDRESS2","LEE CHAN HOE_x000D_ALEXNADRA HEALTH PTE LTD C/O KHOO TECK PUAT HOSPITAL 90 YISHUN CENTRAL MMD, RECEIVING, SINGAPORE 768828_x000D_LEE CHAN HOE_x000D_TEL: 68078676_x000D_FAX: _x000D_EMAIL: lee.chan.hoe@alpshealthcare.com.sg"</v>
      </c>
      <c r="K25" s="21">
        <f>MONTH(N25)</f>
        <v>4</v>
      </c>
      <c r="L25" s="21">
        <f>YEAR(N25)</f>
        <v>2023</v>
      </c>
      <c r="M25" s="21">
        <v>33031364</v>
      </c>
      <c r="N25" s="41">
        <v>45020</v>
      </c>
      <c r="O25" s="21" t="s">
        <v>619</v>
      </c>
      <c r="P25" s="4" t="s">
        <v>631</v>
      </c>
      <c r="Q25" s="4" t="s">
        <v>78</v>
      </c>
      <c r="R25" s="4" t="s">
        <v>632</v>
      </c>
      <c r="S25" s="4" t="s">
        <v>633</v>
      </c>
      <c r="T25" s="3" t="s">
        <v>634</v>
      </c>
      <c r="U25" s="3" t="s">
        <v>635</v>
      </c>
      <c r="V25" s="47">
        <v>45016</v>
      </c>
      <c r="W25" s="47">
        <v>45020</v>
      </c>
      <c r="X25" s="70">
        <f>SUM(N25-V25)</f>
        <v>4</v>
      </c>
      <c r="Y25" s="48" t="s">
        <v>637</v>
      </c>
      <c r="Z25" s="4" t="s">
        <v>638</v>
      </c>
      <c r="AA25" s="4" t="s">
        <v>627</v>
      </c>
      <c r="AB25" s="62">
        <v>1</v>
      </c>
      <c r="AC25" s="48" t="s">
        <v>628</v>
      </c>
      <c r="AD25" s="62">
        <f>IFERROR(AE25/AB25,0)</f>
        <v>403.1</v>
      </c>
      <c r="AE25" s="40">
        <v>403.1</v>
      </c>
      <c r="AF25" s="40" t="s">
        <v>629</v>
      </c>
      <c r="AG25" s="52">
        <v>403.1</v>
      </c>
      <c r="AH25" s="66" t="s">
        <v>93</v>
      </c>
      <c r="AI25" s="52" t="s">
        <v>636</v>
      </c>
      <c r="AJ25" s="63" t="s">
        <v>78</v>
      </c>
      <c r="AK25" s="5" t="s">
        <v>94</v>
      </c>
      <c r="AL25" s="4" t="s">
        <v>637</v>
      </c>
      <c r="AM25" s="4" t="s">
        <v>638</v>
      </c>
      <c r="AN25" s="64" t="s">
        <v>629</v>
      </c>
      <c r="AO25" s="4" t="s">
        <v>629</v>
      </c>
      <c r="AP25" s="21" t="s">
        <v>629</v>
      </c>
      <c r="AQ25" s="21" t="s">
        <v>629</v>
      </c>
    </row>
    <row r="26" spans="1:44">
      <c r="A26" s="1" t="s">
        <v>184</v>
      </c>
      <c r="B26" s="1" t="str">
        <f>IF(K26="","Hide","Show")</f>
        <v>Show</v>
      </c>
      <c r="C26" s="4" t="s">
        <v>48</v>
      </c>
      <c r="E26" s="12" t="str">
        <f>"""UICT"","""",""SQL="",""2=DOCNUM"",""33031368"",""14=CUSTREF"",""2023000258"",""14=U_CUSTREF"",""2023000258"",""15=DOCDATE"",""04/04/2023"",""15=TAXDATE"",""04/04/2023"",""14=CARDCODE"",""CR0098-SGD"",""14=CARDNAME"",""REN CI HOSPITAL"",""14=ITEMCODE"",""MS021-10695GLP"",""14=ITEMNAME"",""MS OF"&amp;"FICE STD 2021 SNGL LTSC"",""10=QUANTITY"",""50.000000"",""14=U_PONO"",""942663"",""15=U_PODATE"",""03/04/2023"",""10=U_TLINTCOS"",""0.000000"",""2=SLPCODE"",""114"",""14=SLPNAME"",""E0001-AW"",""14=MEMO"",""ANGIE WONG"",""14=CONTACTNAME"",""ERIC NG"",""10=LINETOTAL"",""20210.000000"",""14=U_E"&amp;"NR"","""",""14=U_MSENR"",""S7138270"",""14=U_MSPCN"",""AED5984D"",""14=ADDRESS2"",""ERIC NG_x000D_REN CI HOSPITAL 71 IRRAWADDY ROAD  SINGAPORE 329562_x000D_ERIC NG_x000D_TEL: 63556603/97252998_x000D_FAX: _x000D_EMAIL: eric_ng@renci.org.sg"""</f>
        <v>"UICT","","SQL=","2=DOCNUM","33031368","14=CUSTREF","2023000258","14=U_CUSTREF","2023000258","15=DOCDATE","04/04/2023","15=TAXDATE","04/04/2023","14=CARDCODE","CR0098-SGD","14=CARDNAME","REN CI HOSPITAL","14=ITEMCODE","MS021-10695GLP","14=ITEMNAME","MS OFFICE STD 2021 SNGL LTSC","10=QUANTITY","50.000000","14=U_PONO","942663","15=U_PODATE","03/04/2023","10=U_TLINTCOS","0.000000","2=SLPCODE","114","14=SLPNAME","E0001-AW","14=MEMO","ANGIE WONG","14=CONTACTNAME","ERIC NG","10=LINETOTAL","20210.000000","14=U_ENR","","14=U_MSENR","S7138270","14=U_MSPCN","AED5984D","14=ADDRESS2","ERIC NG_x000D_REN CI HOSPITAL 71 IRRAWADDY ROAD  SINGAPORE 329562_x000D_ERIC NG_x000D_TEL: 63556603/97252998_x000D_FAX: _x000D_EMAIL: eric_ng@renci.org.sg"</v>
      </c>
      <c r="K26" s="21">
        <f>MONTH(N26)</f>
        <v>4</v>
      </c>
      <c r="L26" s="21">
        <f>YEAR(N26)</f>
        <v>2023</v>
      </c>
      <c r="M26" s="21">
        <v>33031368</v>
      </c>
      <c r="N26" s="41">
        <v>45020</v>
      </c>
      <c r="O26" s="21" t="s">
        <v>619</v>
      </c>
      <c r="P26" s="4" t="s">
        <v>639</v>
      </c>
      <c r="Q26" s="4" t="s">
        <v>78</v>
      </c>
      <c r="R26" s="4" t="s">
        <v>640</v>
      </c>
      <c r="S26" s="4" t="s">
        <v>641</v>
      </c>
      <c r="T26" s="3" t="s">
        <v>642</v>
      </c>
      <c r="U26" s="3" t="s">
        <v>643</v>
      </c>
      <c r="V26" s="47">
        <v>45019</v>
      </c>
      <c r="W26" s="47">
        <v>45020</v>
      </c>
      <c r="X26" s="70">
        <f>SUM(N26-V26)</f>
        <v>1</v>
      </c>
      <c r="Y26" s="48" t="s">
        <v>637</v>
      </c>
      <c r="Z26" s="4" t="s">
        <v>638</v>
      </c>
      <c r="AA26" s="4" t="s">
        <v>644</v>
      </c>
      <c r="AB26" s="62">
        <v>50</v>
      </c>
      <c r="AC26" s="48" t="s">
        <v>645</v>
      </c>
      <c r="AD26" s="62">
        <f>IFERROR(AE26/AB26,0)</f>
        <v>404.2</v>
      </c>
      <c r="AE26" s="40">
        <v>20210</v>
      </c>
      <c r="AF26" s="40" t="s">
        <v>629</v>
      </c>
      <c r="AG26" s="52">
        <v>20210</v>
      </c>
      <c r="AH26" s="66" t="s">
        <v>93</v>
      </c>
      <c r="AI26" s="52" t="s">
        <v>646</v>
      </c>
      <c r="AJ26" s="63" t="s">
        <v>78</v>
      </c>
      <c r="AK26" s="5" t="s">
        <v>94</v>
      </c>
      <c r="AL26" s="4" t="s">
        <v>637</v>
      </c>
      <c r="AM26" s="4" t="s">
        <v>638</v>
      </c>
      <c r="AN26" s="64" t="s">
        <v>629</v>
      </c>
      <c r="AO26" s="4" t="s">
        <v>629</v>
      </c>
      <c r="AP26" s="21" t="s">
        <v>629</v>
      </c>
      <c r="AQ26" s="21" t="s">
        <v>629</v>
      </c>
    </row>
    <row r="27" spans="1:44" s="72" customFormat="1">
      <c r="A27" s="71" t="s">
        <v>184</v>
      </c>
      <c r="B27" s="71" t="str">
        <f>IF(K27="","Hide","Show")</f>
        <v>Show</v>
      </c>
      <c r="C27" s="72" t="s">
        <v>48</v>
      </c>
      <c r="E27" s="73" t="str">
        <f>"""UICT"","""",""SQL="",""2=DOCNUM"",""33031390"",""14=CUSTREF"",""4510546353"",""14=U_CUSTREF"",""4510546353"",""15=DOCDATE"",""11/04/2023"",""15=TAXDATE"",""11/04/2023"",""14=CARDCODE"",""CT0005-SGD"",""14=CARDNAME"",""TAN TOCK SENG HOSPITAL PTE LTD"",""14=ITEMCODE"",""MS7JQ-00353GLP"",""14=I"&amp;"TEMNAME"",""MS SQLSVRENTCORE SNGL LICSAPK MVL 2LIC CORELIC"",""10=QUANTITY"",""2.000000"",""14=U_PONO"",""942773"",""15=U_PODATE"",""10/04/2023"",""10=U_TLINTCOS"",""0.000000"",""2=SLPCODE"",""132"",""14=SLPNAME"",""E0001-CS"",""14=MEMO"",""WENDY KUM CHIOU SZE"",""14=CONTACTNAME"",""E-INV"&amp;"OICE (AP DIRECT)"",""10=LINETOTAL"",""41536.600000"",""14=U_ENR"","""",""14=U_MSENR"",""S7138270"",""14=U_MSPCN"",""AD5A91AA"",""14=ADDRESS2"",""SUNITA DEVI/ GAYATRI_x000D_TAN TOCK SENG HOSPITAL PTE LTD NO. 11 JALAN TAN TOCK SENG  SINGAPORE 308433_x000D_SUNITA DEVI/ GAYATRI_x000D_TEL: 6903521"&amp;"1_x000D_FAX: _x000D_EMAIL: satyavarpu.gayatri@ihis.com.sg"""</f>
        <v>"UICT","","SQL=","2=DOCNUM","33031390","14=CUSTREF","4510546353","14=U_CUSTREF","4510546353","15=DOCDATE","11/04/2023","15=TAXDATE","11/04/2023","14=CARDCODE","CT0005-SGD","14=CARDNAME","TAN TOCK SENG HOSPITAL PTE LTD","14=ITEMCODE","MS7JQ-00353GLP","14=ITEMNAME","MS SQLSVRENTCORE SNGL LICSAPK MVL 2LIC CORELIC","10=QUANTITY","2.000000","14=U_PONO","942773","15=U_PODATE","10/04/2023","10=U_TLINTCOS","0.000000","2=SLPCODE","132","14=SLPNAME","E0001-CS","14=MEMO","WENDY KUM CHIOU SZE","14=CONTACTNAME","E-INVOICE (AP DIRECT)","10=LINETOTAL","41536.600000","14=U_ENR","","14=U_MSENR","S7138270","14=U_MSPCN","AD5A91AA","14=ADDRESS2","SUNITA DEVI/ GAYATRI_x000D_TAN TOCK SENG HOSPITAL PTE LTD NO. 11 JALAN TAN TOCK SENG  SINGAPORE 308433_x000D_SUNITA DEVI/ GAYATRI_x000D_TEL: 69035211_x000D_FAX: _x000D_EMAIL: satyavarpu.gayatri@ihis.com.sg"</v>
      </c>
      <c r="I27" s="74"/>
      <c r="K27" s="75">
        <f>MONTH(N27)</f>
        <v>4</v>
      </c>
      <c r="L27" s="75">
        <f>YEAR(N27)</f>
        <v>2023</v>
      </c>
      <c r="M27" s="75">
        <v>33031390</v>
      </c>
      <c r="N27" s="76">
        <v>45027</v>
      </c>
      <c r="O27" s="75" t="s">
        <v>619</v>
      </c>
      <c r="P27" s="72" t="s">
        <v>647</v>
      </c>
      <c r="Q27" s="72" t="s">
        <v>78</v>
      </c>
      <c r="R27" s="72" t="s">
        <v>621</v>
      </c>
      <c r="S27" s="72" t="s">
        <v>622</v>
      </c>
      <c r="T27" s="77" t="s">
        <v>648</v>
      </c>
      <c r="U27" s="77" t="s">
        <v>649</v>
      </c>
      <c r="V27" s="78">
        <v>45026</v>
      </c>
      <c r="W27" s="78">
        <v>45027</v>
      </c>
      <c r="X27" s="79">
        <f>SUM(N27-V27)</f>
        <v>1</v>
      </c>
      <c r="Y27" s="80" t="s">
        <v>650</v>
      </c>
      <c r="Z27" s="72" t="s">
        <v>651</v>
      </c>
      <c r="AA27" s="72" t="s">
        <v>627</v>
      </c>
      <c r="AB27" s="81">
        <v>2</v>
      </c>
      <c r="AC27" s="80" t="s">
        <v>628</v>
      </c>
      <c r="AD27" s="81">
        <f>IFERROR(AE27/AB27,0)</f>
        <v>20768.3</v>
      </c>
      <c r="AE27" s="82">
        <v>41536.6</v>
      </c>
      <c r="AF27" s="82" t="s">
        <v>629</v>
      </c>
      <c r="AG27" s="83">
        <v>41536.6</v>
      </c>
      <c r="AH27" s="84" t="s">
        <v>93</v>
      </c>
      <c r="AI27" s="83" t="s">
        <v>652</v>
      </c>
      <c r="AJ27" s="85" t="s">
        <v>78</v>
      </c>
      <c r="AK27" s="86" t="s">
        <v>94</v>
      </c>
      <c r="AL27" s="72" t="s">
        <v>650</v>
      </c>
      <c r="AM27" s="72" t="s">
        <v>651</v>
      </c>
      <c r="AN27" s="87" t="s">
        <v>665</v>
      </c>
      <c r="AO27" s="72" t="s">
        <v>666</v>
      </c>
      <c r="AP27" s="75" t="s">
        <v>667</v>
      </c>
      <c r="AQ27" s="75" t="s">
        <v>629</v>
      </c>
      <c r="AR27" s="75"/>
    </row>
    <row r="28" spans="1:44" s="72" customFormat="1">
      <c r="A28" s="71" t="s">
        <v>184</v>
      </c>
      <c r="B28" s="71" t="str">
        <f>IF(K28="","Hide","Show")</f>
        <v>Show</v>
      </c>
      <c r="C28" s="72" t="s">
        <v>48</v>
      </c>
      <c r="E28" s="73" t="str">
        <f>"""UICT"","""",""SQL="",""2=DOCNUM"",""33031390"",""14=CUSTREF"",""4510546353"",""14=U_CUSTREF"",""4510546353"",""15=DOCDATE"",""11/04/2023"",""15=TAXDATE"",""11/04/2023"",""14=CARDCODE"",""CT0005-SGD"",""14=CARDNAME"",""TAN TOCK SENG HOSPITAL PTE LTD"",""14=ITEMCODE"",""MS7JQ-00353GLP"",""14=I"&amp;"TEMNAME"",""MS SQLSVRENTCORE SNGL LICSAPK MVL 2LIC CORELIC"",""10=QUANTITY"",""4.000000"",""14=U_PONO"",""942773"",""15=U_PODATE"",""10/04/2023"",""10=U_TLINTCOS"",""0.000000"",""2=SLPCODE"",""132"",""14=SLPNAME"",""E0001-CS"",""14=MEMO"",""WENDY KUM CHIOU SZE"",""14=CONTACTNAME"",""E-INV"&amp;"OICE (AP DIRECT)"",""10=LINETOTAL"",""83073.200000"",""14=U_ENR"","""",""14=U_MSENR"",""S7138270"",""14=U_MSPCN"",""AD5A91AA"",""14=ADDRESS2"",""SUNITA DEVI/ GAYATRI_x000D_TAN TOCK SENG HOSPITAL PTE LTD NO. 11 JALAN TAN TOCK SENG  SINGAPORE 308433_x000D_SUNITA DEVI/ GAYATRI_x000D_TEL: 6903521"&amp;"1_x000D_FAX: _x000D_EMAIL: satyavarpu.gayatri@ihis.com.sg"""</f>
        <v>"UICT","","SQL=","2=DOCNUM","33031390","14=CUSTREF","4510546353","14=U_CUSTREF","4510546353","15=DOCDATE","11/04/2023","15=TAXDATE","11/04/2023","14=CARDCODE","CT0005-SGD","14=CARDNAME","TAN TOCK SENG HOSPITAL PTE LTD","14=ITEMCODE","MS7JQ-00353GLP","14=ITEMNAME","MS SQLSVRENTCORE SNGL LICSAPK MVL 2LIC CORELIC","10=QUANTITY","4.000000","14=U_PONO","942773","15=U_PODATE","10/04/2023","10=U_TLINTCOS","0.000000","2=SLPCODE","132","14=SLPNAME","E0001-CS","14=MEMO","WENDY KUM CHIOU SZE","14=CONTACTNAME","E-INVOICE (AP DIRECT)","10=LINETOTAL","83073.200000","14=U_ENR","","14=U_MSENR","S7138270","14=U_MSPCN","AD5A91AA","14=ADDRESS2","SUNITA DEVI/ GAYATRI_x000D_TAN TOCK SENG HOSPITAL PTE LTD NO. 11 JALAN TAN TOCK SENG  SINGAPORE 308433_x000D_SUNITA DEVI/ GAYATRI_x000D_TEL: 69035211_x000D_FAX: _x000D_EMAIL: satyavarpu.gayatri@ihis.com.sg"</v>
      </c>
      <c r="I28" s="74"/>
      <c r="K28" s="75">
        <f>MONTH(N28)</f>
        <v>4</v>
      </c>
      <c r="L28" s="75">
        <f>YEAR(N28)</f>
        <v>2023</v>
      </c>
      <c r="M28" s="75">
        <v>33031390</v>
      </c>
      <c r="N28" s="76">
        <v>45027</v>
      </c>
      <c r="O28" s="75" t="s">
        <v>619</v>
      </c>
      <c r="P28" s="72" t="s">
        <v>647</v>
      </c>
      <c r="Q28" s="72" t="s">
        <v>78</v>
      </c>
      <c r="R28" s="72" t="s">
        <v>621</v>
      </c>
      <c r="S28" s="72" t="s">
        <v>622</v>
      </c>
      <c r="T28" s="77" t="s">
        <v>648</v>
      </c>
      <c r="U28" s="77" t="s">
        <v>649</v>
      </c>
      <c r="V28" s="78">
        <v>45026</v>
      </c>
      <c r="W28" s="78">
        <v>45027</v>
      </c>
      <c r="X28" s="79">
        <f>SUM(N28-V28)</f>
        <v>1</v>
      </c>
      <c r="Y28" s="80" t="s">
        <v>650</v>
      </c>
      <c r="Z28" s="72" t="s">
        <v>651</v>
      </c>
      <c r="AA28" s="72" t="s">
        <v>627</v>
      </c>
      <c r="AB28" s="81">
        <v>4</v>
      </c>
      <c r="AC28" s="80" t="s">
        <v>628</v>
      </c>
      <c r="AD28" s="81">
        <f>IFERROR(AE28/AB28,0)</f>
        <v>20768.3</v>
      </c>
      <c r="AE28" s="82">
        <v>83073.2</v>
      </c>
      <c r="AF28" s="82" t="s">
        <v>629</v>
      </c>
      <c r="AG28" s="83">
        <v>83073.2</v>
      </c>
      <c r="AH28" s="84" t="s">
        <v>93</v>
      </c>
      <c r="AI28" s="83" t="s">
        <v>652</v>
      </c>
      <c r="AJ28" s="85" t="s">
        <v>78</v>
      </c>
      <c r="AK28" s="86" t="s">
        <v>94</v>
      </c>
      <c r="AL28" s="72" t="s">
        <v>650</v>
      </c>
      <c r="AM28" s="72" t="s">
        <v>651</v>
      </c>
      <c r="AN28" s="87" t="s">
        <v>665</v>
      </c>
      <c r="AO28" s="72" t="s">
        <v>666</v>
      </c>
      <c r="AP28" s="75" t="s">
        <v>667</v>
      </c>
      <c r="AQ28" s="75" t="s">
        <v>629</v>
      </c>
      <c r="AR28" s="75"/>
    </row>
    <row r="29" spans="1:44" s="72" customFormat="1">
      <c r="A29" s="71" t="s">
        <v>184</v>
      </c>
      <c r="B29" s="71" t="str">
        <f>IF(K29="","Hide","Show")</f>
        <v>Show</v>
      </c>
      <c r="C29" s="72" t="s">
        <v>48</v>
      </c>
      <c r="E29" s="73" t="str">
        <f>"""UICT"","""",""SQL="",""2=DOCNUM"",""33031391"",""14=CUSTREF"",""8454004654"",""14=U_CUSTREF"",""8454004654"",""15=DOCDATE"",""11/04/2023"",""15=TAXDATE"",""11/04/2023"",""14=CARDCODE"",""CW0080-SGD"",""14=CARDNAME"",""WOODLANDSHEALTH PTE. LTD."",""14=ITEMCODE"",""MS7JQ-00353GLP"",""14=ITEMNA"&amp;"ME"",""MS SQLSVRENTCORE SNGL LICSAPK MVL 2LIC CORELIC"",""10=QUANTITY"",""4.000000"",""14=U_PONO"",""942772"",""15=U_PODATE"",""10/04/2023"",""10=U_TLINTCOS"",""0.000000"",""2=SLPCODE"",""132"",""14=SLPNAME"",""E0001-CS"",""14=MEMO"",""WENDY KUM CHIOU SZE"",""14=CONTACTNAME"",""E-INVOICE"""&amp;",""10=LINETOTAL"",""87278.080000"",""14=U_ENR"","""",""14=U_MSENR"",""S7138270"",""14=U_MSPCN"",""92B8E51B"",""14=ADDRESS2"",""RONY KOH YE RONG_x000D_WOODLANDSHEALTH PTE. LTD. 2 YISHUN CENTRAL 2 TOWER E, LEVEL 5 SINGAPORE 768024_x000D_RONY KOH YE RONG_x000D_TEL: 90085317_x000D_FAX: _x000D_EMAIL: RONY.KO"&amp;"H@IHIS.COM.SG"""</f>
        <v>"UICT","","SQL=","2=DOCNUM","33031391","14=CUSTREF","8454004654","14=U_CUSTREF","8454004654","15=DOCDATE","11/04/2023","15=TAXDATE","11/04/2023","14=CARDCODE","CW0080-SGD","14=CARDNAME","WOODLANDSHEALTH PTE. LTD.","14=ITEMCODE","MS7JQ-00353GLP","14=ITEMNAME","MS SQLSVRENTCORE SNGL LICSAPK MVL 2LIC CORELIC","10=QUANTITY","4.000000","14=U_PONO","942772","15=U_PODATE","10/04/2023","10=U_TLINTCOS","0.000000","2=SLPCODE","132","14=SLPNAME","E0001-CS","14=MEMO","WENDY KUM CHIOU SZE","14=CONTACTNAME","E-INVOICE","10=LINETOTAL","87278.080000","14=U_ENR","","14=U_MSENR","S7138270","14=U_MSPCN","92B8E51B","14=ADDRESS2","RONY KOH YE RONG_x000D_WOODLANDSHEALTH PTE. LTD. 2 YISHUN CENTRAL 2 TOWER E, LEVEL 5 SINGAPORE 768024_x000D_RONY KOH YE RONG_x000D_TEL: 90085317_x000D_FAX: _x000D_EMAIL: RONY.KOH@IHIS.COM.SG"</v>
      </c>
      <c r="I29" s="74"/>
      <c r="K29" s="75">
        <f>MONTH(N29)</f>
        <v>4</v>
      </c>
      <c r="L29" s="75">
        <f>YEAR(N29)</f>
        <v>2023</v>
      </c>
      <c r="M29" s="75">
        <v>33031391</v>
      </c>
      <c r="N29" s="76">
        <v>45027</v>
      </c>
      <c r="O29" s="75" t="s">
        <v>619</v>
      </c>
      <c r="P29" s="72" t="s">
        <v>653</v>
      </c>
      <c r="Q29" s="72" t="s">
        <v>78</v>
      </c>
      <c r="R29" s="72" t="s">
        <v>654</v>
      </c>
      <c r="S29" s="72" t="s">
        <v>655</v>
      </c>
      <c r="T29" s="77" t="s">
        <v>656</v>
      </c>
      <c r="U29" s="77" t="s">
        <v>657</v>
      </c>
      <c r="V29" s="78">
        <v>45026</v>
      </c>
      <c r="W29" s="78">
        <v>45027</v>
      </c>
      <c r="X29" s="79">
        <f>SUM(N29-V29)</f>
        <v>1</v>
      </c>
      <c r="Y29" s="80" t="s">
        <v>650</v>
      </c>
      <c r="Z29" s="72" t="s">
        <v>651</v>
      </c>
      <c r="AA29" s="72" t="s">
        <v>627</v>
      </c>
      <c r="AB29" s="81">
        <v>4</v>
      </c>
      <c r="AC29" s="80" t="s">
        <v>658</v>
      </c>
      <c r="AD29" s="81">
        <f>IFERROR(AE29/AB29,0)</f>
        <v>21819.52</v>
      </c>
      <c r="AE29" s="82">
        <v>87278.080000000002</v>
      </c>
      <c r="AF29" s="82" t="s">
        <v>629</v>
      </c>
      <c r="AG29" s="83">
        <v>87278.080000000002</v>
      </c>
      <c r="AH29" s="84" t="s">
        <v>93</v>
      </c>
      <c r="AI29" s="83" t="s">
        <v>659</v>
      </c>
      <c r="AJ29" s="85" t="s">
        <v>78</v>
      </c>
      <c r="AK29" s="86" t="s">
        <v>94</v>
      </c>
      <c r="AL29" s="72" t="s">
        <v>650</v>
      </c>
      <c r="AM29" s="72" t="s">
        <v>651</v>
      </c>
      <c r="AN29" s="87" t="s">
        <v>665</v>
      </c>
      <c r="AO29" s="72" t="s">
        <v>669</v>
      </c>
      <c r="AP29" s="75" t="s">
        <v>668</v>
      </c>
      <c r="AQ29" s="75" t="s">
        <v>629</v>
      </c>
      <c r="AR29" s="75"/>
    </row>
    <row r="30" spans="1:44" s="72" customFormat="1">
      <c r="A30" s="71" t="s">
        <v>184</v>
      </c>
      <c r="B30" s="71" t="str">
        <f>IF(K30="","Hide","Show")</f>
        <v>Show</v>
      </c>
      <c r="C30" s="72" t="s">
        <v>48</v>
      </c>
      <c r="E30" s="73" t="str">
        <f>"""UICT"","""",""SQL="",""2=DOCNUM"",""33031396"",""14=CUSTREF"",""4510546729"",""14=U_CUSTREF"",""4510546729"",""15=DOCDATE"",""12/04/2023"",""15=TAXDATE"",""12/04/2023"",""14=CARDCODE"",""CT0005-SGD"",""14=CARDNAME"",""TAN TOCK SENG HOSPITAL PTE LTD"",""14=ITEMCODE"",""MS7NQ-01782GLP"",""14=I"&amp;"TEMNAME"",""MS SQL SERVER STANDARD CORE 2022 SLNG 2L"",""10=QUANTITY"",""1.000000"",""14=U_PONO"",""942806"",""15=U_PODATE"",""12/04/2023"",""10=U_TLINTCOS"",""0.000000"",""2=SLPCODE"",""132"",""14=SLPNAME"",""E0001-CS"",""14=MEMO"",""WENDY KUM CHIOU SZE"",""14=CONTACTNAME"",""E-INVOICE ("&amp;"AP DIRECT)"",""10=LINETOTAL"",""3563.250000"",""14=U_ENR"","""",""14=U_MSENR"",""S7138270"",""14=U_MSPCN"",""45018483"",""14=ADDRESS2"",""TERANNA NG YUN LI_x000D_TAN TOCK SENG HOSPITAL 11 JALAN TAN TOCK SENG  SINGAPORE 308232_x000D_TERANNA NG YUN LI_x000D_TEL: 63573038_x000D_FAX: _x000D_EMAIL: teranna_yl"&amp;"_ng@ttsh.com.sg"""</f>
        <v>"UICT","","SQL=","2=DOCNUM","33031396","14=CUSTREF","4510546729","14=U_CUSTREF","4510546729","15=DOCDATE","12/04/2023","15=TAXDATE","12/04/2023","14=CARDCODE","CT0005-SGD","14=CARDNAME","TAN TOCK SENG HOSPITAL PTE LTD","14=ITEMCODE","MS7NQ-01782GLP","14=ITEMNAME","MS SQL SERVER STANDARD CORE 2022 SLNG 2L","10=QUANTITY","1.000000","14=U_PONO","942806","15=U_PODATE","12/04/2023","10=U_TLINTCOS","0.000000","2=SLPCODE","132","14=SLPNAME","E0001-CS","14=MEMO","WENDY KUM CHIOU SZE","14=CONTACTNAME","E-INVOICE (AP DIRECT)","10=LINETOTAL","3563.250000","14=U_ENR","","14=U_MSENR","S7138270","14=U_MSPCN","45018483","14=ADDRESS2","TERANNA NG YUN LI_x000D_TAN TOCK SENG HOSPITAL 11 JALAN TAN TOCK SENG  SINGAPORE 308232_x000D_TERANNA NG YUN LI_x000D_TEL: 63573038_x000D_FAX: _x000D_EMAIL: teranna_yl_ng@ttsh.com.sg"</v>
      </c>
      <c r="I30" s="74"/>
      <c r="K30" s="75">
        <f>MONTH(N30)</f>
        <v>4</v>
      </c>
      <c r="L30" s="75">
        <f>YEAR(N30)</f>
        <v>2023</v>
      </c>
      <c r="M30" s="75">
        <v>33031396</v>
      </c>
      <c r="N30" s="76">
        <v>45028</v>
      </c>
      <c r="O30" s="75" t="s">
        <v>619</v>
      </c>
      <c r="P30" s="72" t="s">
        <v>620</v>
      </c>
      <c r="Q30" s="72" t="s">
        <v>78</v>
      </c>
      <c r="R30" s="72" t="s">
        <v>621</v>
      </c>
      <c r="S30" s="72" t="s">
        <v>622</v>
      </c>
      <c r="T30" s="77" t="s">
        <v>660</v>
      </c>
      <c r="U30" s="77" t="s">
        <v>661</v>
      </c>
      <c r="V30" s="78">
        <v>45028</v>
      </c>
      <c r="W30" s="78">
        <v>45028</v>
      </c>
      <c r="X30" s="79">
        <f>SUM(N30-V30)</f>
        <v>0</v>
      </c>
      <c r="Y30" s="80" t="s">
        <v>625</v>
      </c>
      <c r="Z30" s="72" t="s">
        <v>626</v>
      </c>
      <c r="AA30" s="72" t="s">
        <v>627</v>
      </c>
      <c r="AB30" s="81">
        <v>1</v>
      </c>
      <c r="AC30" s="80" t="s">
        <v>628</v>
      </c>
      <c r="AD30" s="81">
        <f>IFERROR(AE30/AB30,0)</f>
        <v>3563.25</v>
      </c>
      <c r="AE30" s="82">
        <v>3563.25</v>
      </c>
      <c r="AF30" s="82" t="s">
        <v>629</v>
      </c>
      <c r="AG30" s="83">
        <v>3563.25</v>
      </c>
      <c r="AH30" s="84" t="s">
        <v>93</v>
      </c>
      <c r="AI30" s="83" t="s">
        <v>662</v>
      </c>
      <c r="AJ30" s="85" t="s">
        <v>78</v>
      </c>
      <c r="AK30" s="86" t="s">
        <v>94</v>
      </c>
      <c r="AL30" s="72" t="s">
        <v>625</v>
      </c>
      <c r="AM30" s="72" t="s">
        <v>626</v>
      </c>
      <c r="AN30" s="87" t="s">
        <v>629</v>
      </c>
      <c r="AO30" s="72" t="s">
        <v>629</v>
      </c>
      <c r="AP30" s="75" t="s">
        <v>629</v>
      </c>
      <c r="AQ30" s="75" t="s">
        <v>629</v>
      </c>
      <c r="AR30" s="75"/>
    </row>
    <row r="31" spans="1:44">
      <c r="A31" s="1" t="s">
        <v>184</v>
      </c>
      <c r="B31" s="1" t="str">
        <f>IF(K31="","Hide","Show")</f>
        <v>Show</v>
      </c>
      <c r="C31" s="4" t="s">
        <v>48</v>
      </c>
      <c r="E31" s="12" t="str">
        <f>"""UICT"","""",""SQL="",""2=DOCNUM"",""33031396"",""14=CUSTREF"",""4510546729"",""14=U_CUSTREF"",""4510546729"",""15=DOCDATE"",""12/04/2023"",""15=TAXDATE"",""12/04/2023"",""14=CARDCODE"",""CT0005-SGD"",""14=CARDNAME"",""TAN TOCK SENG HOSPITAL PTE LTD"",""14=ITEMCODE"",""MS7NQ-01782GLP"",""14=I"&amp;"TEMNAME"",""MS SQL SERVER STANDARD CORE 2022 SLNG 2L"",""10=QUANTITY"",""1.000000"",""14=U_PONO"",""942806"",""15=U_PODATE"",""12/04/2023"",""10=U_TLINTCOS"",""0.000000"",""2=SLPCODE"",""132"",""14=SLPNAME"",""E0001-CS"",""14=MEMO"",""WENDY KUM CHIOU SZE"",""14=CONTACTNAME"",""E-INVOICE ("&amp;"AP DIRECT)"",""10=LINETOTAL"",""3563.250000"",""14=U_ENR"","""",""14=U_MSENR"",""S7138270"",""14=U_MSPCN"",""45018483"",""14=ADDRESS2"",""TERANNA NG YUN LI_x000D_TAN TOCK SENG HOSPITAL 11 JALAN TAN TOCK SENG  SINGAPORE 308232_x000D_TERANNA NG YUN LI_x000D_TEL: 63573038_x000D_FAX: _x000D_EMAIL: teranna_yl"&amp;"_ng@ttsh.com.sg"""</f>
        <v>"UICT","","SQL=","2=DOCNUM","33031396","14=CUSTREF","4510546729","14=U_CUSTREF","4510546729","15=DOCDATE","12/04/2023","15=TAXDATE","12/04/2023","14=CARDCODE","CT0005-SGD","14=CARDNAME","TAN TOCK SENG HOSPITAL PTE LTD","14=ITEMCODE","MS7NQ-01782GLP","14=ITEMNAME","MS SQL SERVER STANDARD CORE 2022 SLNG 2L","10=QUANTITY","1.000000","14=U_PONO","942806","15=U_PODATE","12/04/2023","10=U_TLINTCOS","0.000000","2=SLPCODE","132","14=SLPNAME","E0001-CS","14=MEMO","WENDY KUM CHIOU SZE","14=CONTACTNAME","E-INVOICE (AP DIRECT)","10=LINETOTAL","3563.250000","14=U_ENR","","14=U_MSENR","S7138270","14=U_MSPCN","45018483","14=ADDRESS2","TERANNA NG YUN LI_x000D_TAN TOCK SENG HOSPITAL 11 JALAN TAN TOCK SENG  SINGAPORE 308232_x000D_TERANNA NG YUN LI_x000D_TEL: 63573038_x000D_FAX: _x000D_EMAIL: teranna_yl_ng@ttsh.com.sg"</v>
      </c>
      <c r="K31" s="21">
        <f>MONTH(N31)</f>
        <v>4</v>
      </c>
      <c r="L31" s="21">
        <f>YEAR(N31)</f>
        <v>2023</v>
      </c>
      <c r="M31" s="21">
        <v>33031396</v>
      </c>
      <c r="N31" s="41">
        <v>45028</v>
      </c>
      <c r="O31" s="21" t="s">
        <v>619</v>
      </c>
      <c r="P31" s="4" t="s">
        <v>620</v>
      </c>
      <c r="Q31" s="4" t="s">
        <v>78</v>
      </c>
      <c r="R31" s="4" t="s">
        <v>621</v>
      </c>
      <c r="S31" s="4" t="s">
        <v>622</v>
      </c>
      <c r="T31" s="3" t="s">
        <v>660</v>
      </c>
      <c r="U31" s="3" t="s">
        <v>661</v>
      </c>
      <c r="V31" s="47">
        <v>45028</v>
      </c>
      <c r="W31" s="47">
        <v>45028</v>
      </c>
      <c r="X31" s="70">
        <f>SUM(N31-V31)</f>
        <v>0</v>
      </c>
      <c r="Y31" s="48" t="s">
        <v>625</v>
      </c>
      <c r="Z31" s="4" t="s">
        <v>626</v>
      </c>
      <c r="AA31" s="4" t="s">
        <v>627</v>
      </c>
      <c r="AB31" s="62">
        <v>1</v>
      </c>
      <c r="AC31" s="48" t="s">
        <v>628</v>
      </c>
      <c r="AD31" s="62">
        <f>IFERROR(AE31/AB31,0)</f>
        <v>3563.25</v>
      </c>
      <c r="AE31" s="40">
        <v>3563.25</v>
      </c>
      <c r="AF31" s="40" t="s">
        <v>629</v>
      </c>
      <c r="AG31" s="52">
        <v>3563.25</v>
      </c>
      <c r="AH31" s="66" t="s">
        <v>93</v>
      </c>
      <c r="AI31" s="52" t="s">
        <v>662</v>
      </c>
      <c r="AJ31" s="63" t="s">
        <v>78</v>
      </c>
      <c r="AK31" s="5" t="s">
        <v>94</v>
      </c>
      <c r="AL31" s="4" t="s">
        <v>625</v>
      </c>
      <c r="AM31" s="4" t="s">
        <v>626</v>
      </c>
      <c r="AN31" s="64" t="s">
        <v>629</v>
      </c>
      <c r="AO31" s="4" t="s">
        <v>629</v>
      </c>
      <c r="AP31" s="21" t="s">
        <v>629</v>
      </c>
      <c r="AQ31" s="21" t="s">
        <v>629</v>
      </c>
    </row>
    <row r="32" spans="1:44">
      <c r="A32" s="1" t="s">
        <v>184</v>
      </c>
      <c r="B32" s="1" t="str">
        <f>IF(K32="","Hide","Show")</f>
        <v>Show</v>
      </c>
      <c r="C32" s="4" t="s">
        <v>48</v>
      </c>
      <c r="E32" s="12" t="str">
        <f>"""UICT"","""",""SQL="",""2=DOCNUM"",""33031396"",""14=CUSTREF"",""4510546729"",""14=U_CUSTREF"",""4510546729"",""15=DOCDATE"",""12/04/2023"",""15=TAXDATE"",""12/04/2023"",""14=CARDCODE"",""CT0005-SGD"",""14=CARDNAME"",""TAN TOCK SENG HOSPITAL PTE LTD"",""14=ITEMCODE"",""MS7NQ-01782GLP"",""14=I"&amp;"TEMNAME"",""MS SQL SERVER STANDARD CORE 2022 SLNG 2L"",""10=QUANTITY"",""1.000000"",""14=U_PONO"",""942806"",""15=U_PODATE"",""12/04/2023"",""10=U_TLINTCOS"",""0.000000"",""2=SLPCODE"",""132"",""14=SLPNAME"",""E0001-CS"",""14=MEMO"",""WENDY KUM CHIOU SZE"",""14=CONTACTNAME"",""E-INVOICE ("&amp;"AP DIRECT)"",""10=LINETOTAL"",""3563.250000"",""14=U_ENR"","""",""14=U_MSENR"",""S7138270"",""14=U_MSPCN"",""45018483"",""14=ADDRESS2"",""TERANNA NG YUN LI_x000D_TAN TOCK SENG HOSPITAL 11 JALAN TAN TOCK SENG  SINGAPORE 308232_x000D_TERANNA NG YUN LI_x000D_TEL: 63573038_x000D_FAX: _x000D_EMAIL: teranna_yl"&amp;"_ng@ttsh.com.sg"""</f>
        <v>"UICT","","SQL=","2=DOCNUM","33031396","14=CUSTREF","4510546729","14=U_CUSTREF","4510546729","15=DOCDATE","12/04/2023","15=TAXDATE","12/04/2023","14=CARDCODE","CT0005-SGD","14=CARDNAME","TAN TOCK SENG HOSPITAL PTE LTD","14=ITEMCODE","MS7NQ-01782GLP","14=ITEMNAME","MS SQL SERVER STANDARD CORE 2022 SLNG 2L","10=QUANTITY","1.000000","14=U_PONO","942806","15=U_PODATE","12/04/2023","10=U_TLINTCOS","0.000000","2=SLPCODE","132","14=SLPNAME","E0001-CS","14=MEMO","WENDY KUM CHIOU SZE","14=CONTACTNAME","E-INVOICE (AP DIRECT)","10=LINETOTAL","3563.250000","14=U_ENR","","14=U_MSENR","S7138270","14=U_MSPCN","45018483","14=ADDRESS2","TERANNA NG YUN LI_x000D_TAN TOCK SENG HOSPITAL 11 JALAN TAN TOCK SENG  SINGAPORE 308232_x000D_TERANNA NG YUN LI_x000D_TEL: 63573038_x000D_FAX: _x000D_EMAIL: teranna_yl_ng@ttsh.com.sg"</v>
      </c>
      <c r="K32" s="21">
        <f>MONTH(N32)</f>
        <v>4</v>
      </c>
      <c r="L32" s="21">
        <f>YEAR(N32)</f>
        <v>2023</v>
      </c>
      <c r="M32" s="21">
        <v>33031396</v>
      </c>
      <c r="N32" s="41">
        <v>45028</v>
      </c>
      <c r="O32" s="21" t="s">
        <v>619</v>
      </c>
      <c r="P32" s="4" t="s">
        <v>620</v>
      </c>
      <c r="Q32" s="4" t="s">
        <v>78</v>
      </c>
      <c r="R32" s="4" t="s">
        <v>621</v>
      </c>
      <c r="S32" s="4" t="s">
        <v>622</v>
      </c>
      <c r="T32" s="3" t="s">
        <v>660</v>
      </c>
      <c r="U32" s="3" t="s">
        <v>661</v>
      </c>
      <c r="V32" s="47">
        <v>45028</v>
      </c>
      <c r="W32" s="47">
        <v>45028</v>
      </c>
      <c r="X32" s="70">
        <f>SUM(N32-V32)</f>
        <v>0</v>
      </c>
      <c r="Y32" s="48" t="s">
        <v>625</v>
      </c>
      <c r="Z32" s="4" t="s">
        <v>626</v>
      </c>
      <c r="AA32" s="4" t="s">
        <v>627</v>
      </c>
      <c r="AB32" s="62">
        <v>1</v>
      </c>
      <c r="AC32" s="48" t="s">
        <v>628</v>
      </c>
      <c r="AD32" s="62">
        <f>IFERROR(AE32/AB32,0)</f>
        <v>3563.25</v>
      </c>
      <c r="AE32" s="40">
        <v>3563.25</v>
      </c>
      <c r="AF32" s="40" t="s">
        <v>629</v>
      </c>
      <c r="AG32" s="52">
        <v>3563.25</v>
      </c>
      <c r="AH32" s="66" t="s">
        <v>93</v>
      </c>
      <c r="AI32" s="52" t="s">
        <v>662</v>
      </c>
      <c r="AJ32" s="63" t="s">
        <v>78</v>
      </c>
      <c r="AK32" s="5" t="s">
        <v>94</v>
      </c>
      <c r="AL32" s="4" t="s">
        <v>625</v>
      </c>
      <c r="AM32" s="4" t="s">
        <v>626</v>
      </c>
      <c r="AN32" s="64" t="s">
        <v>629</v>
      </c>
      <c r="AO32" s="4" t="s">
        <v>629</v>
      </c>
      <c r="AP32" s="21" t="s">
        <v>629</v>
      </c>
      <c r="AQ32" s="21" t="s">
        <v>629</v>
      </c>
    </row>
    <row r="33" spans="1:52">
      <c r="A33" s="1" t="s">
        <v>184</v>
      </c>
      <c r="B33" s="1" t="str">
        <f>IF(K33="","Hide","Show")</f>
        <v>Show</v>
      </c>
      <c r="C33" s="4" t="s">
        <v>48</v>
      </c>
      <c r="E33" s="12" t="str">
        <f>"""UICT"","""",""SQL="",""2=DOCNUM"",""33031396"",""14=CUSTREF"",""4510546729"",""14=U_CUSTREF"",""4510546729"",""15=DOCDATE"",""12/04/2023"",""15=TAXDATE"",""12/04/2023"",""14=CARDCODE"",""CT0005-SGD"",""14=CARDNAME"",""TAN TOCK SENG HOSPITAL PTE LTD"",""14=ITEMCODE"",""MS7NQ-01782GLP"",""14=I"&amp;"TEMNAME"",""MS SQL SERVER STANDARD CORE 2022 SLNG 2L"",""10=QUANTITY"",""1.000000"",""14=U_PONO"",""942806"",""15=U_PODATE"",""12/04/2023"",""10=U_TLINTCOS"",""0.000000"",""2=SLPCODE"",""132"",""14=SLPNAME"",""E0001-CS"",""14=MEMO"",""WENDY KUM CHIOU SZE"",""14=CONTACTNAME"",""E-INVOICE ("&amp;"AP DIRECT)"",""10=LINETOTAL"",""3563.250000"",""14=U_ENR"","""",""14=U_MSENR"",""S7138270"",""14=U_MSPCN"",""45018483"",""14=ADDRESS2"",""TERANNA NG YUN LI_x000D_TAN TOCK SENG HOSPITAL 11 JALAN TAN TOCK SENG  SINGAPORE 308232_x000D_TERANNA NG YUN LI_x000D_TEL: 63573038_x000D_FAX: _x000D_EMAIL: teranna_yl"&amp;"_ng@ttsh.com.sg"""</f>
        <v>"UICT","","SQL=","2=DOCNUM","33031396","14=CUSTREF","4510546729","14=U_CUSTREF","4510546729","15=DOCDATE","12/04/2023","15=TAXDATE","12/04/2023","14=CARDCODE","CT0005-SGD","14=CARDNAME","TAN TOCK SENG HOSPITAL PTE LTD","14=ITEMCODE","MS7NQ-01782GLP","14=ITEMNAME","MS SQL SERVER STANDARD CORE 2022 SLNG 2L","10=QUANTITY","1.000000","14=U_PONO","942806","15=U_PODATE","12/04/2023","10=U_TLINTCOS","0.000000","2=SLPCODE","132","14=SLPNAME","E0001-CS","14=MEMO","WENDY KUM CHIOU SZE","14=CONTACTNAME","E-INVOICE (AP DIRECT)","10=LINETOTAL","3563.250000","14=U_ENR","","14=U_MSENR","S7138270","14=U_MSPCN","45018483","14=ADDRESS2","TERANNA NG YUN LI_x000D_TAN TOCK SENG HOSPITAL 11 JALAN TAN TOCK SENG  SINGAPORE 308232_x000D_TERANNA NG YUN LI_x000D_TEL: 63573038_x000D_FAX: _x000D_EMAIL: teranna_yl_ng@ttsh.com.sg"</v>
      </c>
      <c r="K33" s="21">
        <f>MONTH(N33)</f>
        <v>4</v>
      </c>
      <c r="L33" s="21">
        <f>YEAR(N33)</f>
        <v>2023</v>
      </c>
      <c r="M33" s="21">
        <v>33031396</v>
      </c>
      <c r="N33" s="41">
        <v>45028</v>
      </c>
      <c r="O33" s="21" t="s">
        <v>619</v>
      </c>
      <c r="P33" s="4" t="s">
        <v>620</v>
      </c>
      <c r="Q33" s="4" t="s">
        <v>78</v>
      </c>
      <c r="R33" s="4" t="s">
        <v>621</v>
      </c>
      <c r="S33" s="4" t="s">
        <v>622</v>
      </c>
      <c r="T33" s="3" t="s">
        <v>660</v>
      </c>
      <c r="U33" s="3" t="s">
        <v>661</v>
      </c>
      <c r="V33" s="47">
        <v>45028</v>
      </c>
      <c r="W33" s="47">
        <v>45028</v>
      </c>
      <c r="X33" s="70">
        <f>SUM(N33-V33)</f>
        <v>0</v>
      </c>
      <c r="Y33" s="48" t="s">
        <v>625</v>
      </c>
      <c r="Z33" s="4" t="s">
        <v>626</v>
      </c>
      <c r="AA33" s="4" t="s">
        <v>627</v>
      </c>
      <c r="AB33" s="62">
        <v>1</v>
      </c>
      <c r="AC33" s="48" t="s">
        <v>628</v>
      </c>
      <c r="AD33" s="62">
        <f>IFERROR(AE33/AB33,0)</f>
        <v>3563.25</v>
      </c>
      <c r="AE33" s="40">
        <v>3563.25</v>
      </c>
      <c r="AF33" s="40" t="s">
        <v>629</v>
      </c>
      <c r="AG33" s="52">
        <v>3563.25</v>
      </c>
      <c r="AH33" s="66" t="s">
        <v>93</v>
      </c>
      <c r="AI33" s="52" t="s">
        <v>662</v>
      </c>
      <c r="AJ33" s="63" t="s">
        <v>78</v>
      </c>
      <c r="AK33" s="5" t="s">
        <v>94</v>
      </c>
      <c r="AL33" s="4" t="s">
        <v>625</v>
      </c>
      <c r="AM33" s="4" t="s">
        <v>626</v>
      </c>
      <c r="AN33" s="64" t="s">
        <v>629</v>
      </c>
      <c r="AO33" s="4" t="s">
        <v>629</v>
      </c>
      <c r="AP33" s="21" t="s">
        <v>629</v>
      </c>
      <c r="AQ33" s="21" t="s">
        <v>629</v>
      </c>
    </row>
    <row r="34" spans="1:52" hidden="1">
      <c r="B34" s="1" t="str">
        <f>IF(K34="","Hide","Show")</f>
        <v>Hide</v>
      </c>
      <c r="C34" s="4" t="s">
        <v>49</v>
      </c>
      <c r="E34" s="12" t="s">
        <v>618</v>
      </c>
      <c r="K34" s="21" t="s">
        <v>618</v>
      </c>
      <c r="L34" s="41" t="s">
        <v>618</v>
      </c>
      <c r="M34" s="5"/>
      <c r="N34" s="41"/>
      <c r="O34" s="4" t="s">
        <v>618</v>
      </c>
      <c r="P34" s="4"/>
      <c r="Q34" s="4" t="s">
        <v>618</v>
      </c>
      <c r="R34" s="4" t="s">
        <v>618</v>
      </c>
      <c r="S34" s="4" t="s">
        <v>618</v>
      </c>
      <c r="T34" s="3" t="s">
        <v>618</v>
      </c>
      <c r="V34" s="3" t="s">
        <v>78</v>
      </c>
      <c r="W34" s="5"/>
      <c r="X34" s="5"/>
      <c r="Y34" s="5" t="s">
        <v>618</v>
      </c>
      <c r="Z34" s="4" t="s">
        <v>618</v>
      </c>
      <c r="AA34" s="4" t="s">
        <v>618</v>
      </c>
      <c r="AB34" s="4" t="s">
        <v>618</v>
      </c>
      <c r="AC34" s="19" t="s">
        <v>618</v>
      </c>
      <c r="AD34" s="4">
        <f>IFERROR(AE34/AB34,0)</f>
        <v>0</v>
      </c>
      <c r="AE34" s="40" t="s">
        <v>618</v>
      </c>
      <c r="AF34" s="40"/>
      <c r="AG34" s="40"/>
      <c r="AH34" s="40"/>
      <c r="AI34" s="17" t="s">
        <v>618</v>
      </c>
      <c r="AJ34" s="17" t="s">
        <v>618</v>
      </c>
      <c r="AK34" s="5" t="s">
        <v>618</v>
      </c>
    </row>
    <row r="35" spans="1:52" hidden="1">
      <c r="B35" s="1" t="str">
        <f>IF(K35="","Hide","Show")</f>
        <v>Hide</v>
      </c>
      <c r="C35" s="4" t="s">
        <v>50</v>
      </c>
      <c r="E35" s="12" t="s">
        <v>618</v>
      </c>
      <c r="K35" s="21" t="s">
        <v>618</v>
      </c>
      <c r="L35" s="41" t="s">
        <v>618</v>
      </c>
      <c r="M35" s="5"/>
      <c r="N35" s="41"/>
      <c r="O35" s="4" t="s">
        <v>618</v>
      </c>
      <c r="P35" s="4"/>
      <c r="Q35" s="4" t="s">
        <v>618</v>
      </c>
      <c r="R35" s="4" t="s">
        <v>618</v>
      </c>
      <c r="S35" s="4" t="s">
        <v>618</v>
      </c>
      <c r="T35" s="3" t="s">
        <v>618</v>
      </c>
      <c r="V35" s="3" t="s">
        <v>78</v>
      </c>
      <c r="W35" s="5"/>
      <c r="X35" s="5"/>
      <c r="Y35" s="5" t="s">
        <v>618</v>
      </c>
      <c r="Z35" s="4" t="s">
        <v>618</v>
      </c>
      <c r="AA35" s="4" t="s">
        <v>618</v>
      </c>
      <c r="AB35" s="4" t="s">
        <v>618</v>
      </c>
      <c r="AC35" s="19" t="s">
        <v>618</v>
      </c>
      <c r="AD35" s="4">
        <f>IFERROR(AE35/AB35,0)</f>
        <v>0</v>
      </c>
      <c r="AE35" s="40" t="s">
        <v>618</v>
      </c>
      <c r="AF35" s="40"/>
      <c r="AG35" s="40"/>
      <c r="AH35" s="40"/>
      <c r="AI35" s="17"/>
      <c r="AJ35" s="17" t="s">
        <v>618</v>
      </c>
      <c r="AK35" s="5" t="s">
        <v>618</v>
      </c>
    </row>
    <row r="36" spans="1:52">
      <c r="AE36" s="40"/>
      <c r="AF36" s="40"/>
      <c r="AG36" s="40"/>
      <c r="AH36" s="40"/>
      <c r="AK36" s="5"/>
    </row>
    <row r="37" spans="1:52">
      <c r="AD37" s="4">
        <f>SUBTOTAL(9,AD24:AD36)</f>
        <v>81949.66</v>
      </c>
      <c r="AE37" s="4">
        <f>SUBTOTAL(9,AE24:AE36)</f>
        <v>253820.46000000002</v>
      </c>
      <c r="AU37" s="15"/>
    </row>
    <row r="38" spans="1:52">
      <c r="AV38" s="15"/>
    </row>
    <row r="39" spans="1:52">
      <c r="AW39" s="15"/>
    </row>
    <row r="40" spans="1:52">
      <c r="AX40" s="15"/>
    </row>
    <row r="41" spans="1:52">
      <c r="AY41" s="15"/>
    </row>
    <row r="42" spans="1:52">
      <c r="AZ42" s="15"/>
    </row>
  </sheetData>
  <sortState xmlns:xlrd2="http://schemas.microsoft.com/office/spreadsheetml/2017/richdata2" ref="A22:AZ33">
    <sortCondition ref="M24:M33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5" t="s">
        <v>95</v>
      </c>
      <c r="C6" s="6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8" t="s">
        <v>107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438</v>
      </c>
    </row>
    <row r="4" spans="1:5">
      <c r="A4" s="68" t="s">
        <v>0</v>
      </c>
      <c r="B4" s="68" t="s">
        <v>6</v>
      </c>
      <c r="C4" s="68" t="s">
        <v>439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104</v>
      </c>
    </row>
    <row r="14" spans="1:5">
      <c r="D14" s="68" t="s">
        <v>105</v>
      </c>
    </row>
    <row r="15" spans="1:5">
      <c r="D15" s="68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8" t="s">
        <v>107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438</v>
      </c>
    </row>
    <row r="4" spans="1:5">
      <c r="A4" s="68" t="s">
        <v>0</v>
      </c>
      <c r="B4" s="68" t="s">
        <v>6</v>
      </c>
      <c r="C4" s="68" t="s">
        <v>439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104</v>
      </c>
    </row>
    <row r="14" spans="1:5">
      <c r="D14" s="68" t="s">
        <v>105</v>
      </c>
    </row>
    <row r="15" spans="1:5">
      <c r="D15" s="68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8" t="s">
        <v>183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108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109</v>
      </c>
      <c r="E4" s="68" t="s">
        <v>110</v>
      </c>
      <c r="F4" s="68" t="s">
        <v>96</v>
      </c>
      <c r="G4" s="68" t="s">
        <v>25</v>
      </c>
      <c r="H4" s="68" t="s">
        <v>111</v>
      </c>
    </row>
    <row r="5" spans="1:46">
      <c r="A5" s="68" t="s">
        <v>7</v>
      </c>
      <c r="C5" s="68" t="s">
        <v>10</v>
      </c>
      <c r="D5" s="68" t="s">
        <v>112</v>
      </c>
      <c r="E5" s="68" t="s">
        <v>113</v>
      </c>
      <c r="F5" s="68" t="s">
        <v>96</v>
      </c>
      <c r="G5" s="68" t="s">
        <v>25</v>
      </c>
      <c r="H5" s="68" t="s">
        <v>111</v>
      </c>
      <c r="I5" s="68" t="s">
        <v>114</v>
      </c>
    </row>
    <row r="6" spans="1:46">
      <c r="A6" s="68" t="s">
        <v>7</v>
      </c>
      <c r="C6" s="68" t="s">
        <v>41</v>
      </c>
      <c r="D6" s="68" t="s">
        <v>115</v>
      </c>
      <c r="E6" s="68" t="s">
        <v>116</v>
      </c>
      <c r="F6" s="68" t="s">
        <v>96</v>
      </c>
      <c r="G6" s="68" t="s">
        <v>25</v>
      </c>
      <c r="H6" s="68" t="s">
        <v>111</v>
      </c>
      <c r="I6" s="68" t="s">
        <v>117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118</v>
      </c>
    </row>
    <row r="12" spans="1:46">
      <c r="A12" s="68" t="s">
        <v>7</v>
      </c>
      <c r="C12" s="68" t="s">
        <v>28</v>
      </c>
      <c r="E12" s="68" t="s">
        <v>119</v>
      </c>
    </row>
    <row r="13" spans="1:46">
      <c r="A13" s="68" t="s">
        <v>7</v>
      </c>
      <c r="C13" s="68" t="s">
        <v>42</v>
      </c>
      <c r="E13" s="68" t="s">
        <v>120</v>
      </c>
    </row>
    <row r="14" spans="1:46">
      <c r="A14" s="68" t="s">
        <v>7</v>
      </c>
      <c r="C14" s="68" t="s">
        <v>39</v>
      </c>
      <c r="E14" s="68" t="s">
        <v>121</v>
      </c>
    </row>
    <row r="15" spans="1:46">
      <c r="A15" s="68" t="s">
        <v>7</v>
      </c>
      <c r="C15" s="68" t="s">
        <v>43</v>
      </c>
      <c r="E15" s="68" t="s">
        <v>122</v>
      </c>
    </row>
    <row r="16" spans="1:46">
      <c r="A16" s="68" t="s">
        <v>7</v>
      </c>
      <c r="C16" s="68" t="s">
        <v>44</v>
      </c>
      <c r="E16" s="68" t="s">
        <v>123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124</v>
      </c>
      <c r="C24" s="68" t="s">
        <v>48</v>
      </c>
      <c r="E24" s="68" t="s">
        <v>125</v>
      </c>
      <c r="K24" s="68" t="s">
        <v>126</v>
      </c>
      <c r="L24" s="68" t="s">
        <v>127</v>
      </c>
      <c r="M24" s="68" t="s">
        <v>128</v>
      </c>
      <c r="N24" s="68" t="s">
        <v>129</v>
      </c>
      <c r="O24" s="68" t="s">
        <v>130</v>
      </c>
      <c r="P24" s="68" t="s">
        <v>131</v>
      </c>
      <c r="Q24" s="68" t="s">
        <v>78</v>
      </c>
      <c r="R24" s="68" t="s">
        <v>132</v>
      </c>
      <c r="S24" s="68" t="s">
        <v>133</v>
      </c>
      <c r="T24" s="68" t="s">
        <v>134</v>
      </c>
      <c r="U24" s="68" t="s">
        <v>383</v>
      </c>
      <c r="V24" s="68" t="s">
        <v>135</v>
      </c>
      <c r="W24" s="68" t="s">
        <v>136</v>
      </c>
      <c r="X24" s="68" t="s">
        <v>384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385</v>
      </c>
      <c r="AE24" s="68" t="s">
        <v>142</v>
      </c>
      <c r="AF24" s="68" t="s">
        <v>143</v>
      </c>
      <c r="AG24" s="68" t="s">
        <v>142</v>
      </c>
      <c r="AH24" s="68" t="s">
        <v>93</v>
      </c>
      <c r="AI24" s="68" t="s">
        <v>144</v>
      </c>
      <c r="AJ24" s="68" t="s">
        <v>78</v>
      </c>
      <c r="AK24" s="68" t="s">
        <v>94</v>
      </c>
      <c r="AL24" s="68" t="s">
        <v>137</v>
      </c>
      <c r="AM24" s="68" t="s">
        <v>138</v>
      </c>
      <c r="AN24" s="68" t="s">
        <v>145</v>
      </c>
      <c r="AO24" s="68" t="s">
        <v>146</v>
      </c>
      <c r="AP24" s="68" t="s">
        <v>147</v>
      </c>
      <c r="AQ24" s="68" t="s">
        <v>148</v>
      </c>
    </row>
    <row r="25" spans="1:43">
      <c r="B25" s="68" t="s">
        <v>149</v>
      </c>
      <c r="C25" s="68" t="s">
        <v>49</v>
      </c>
      <c r="E25" s="68" t="s">
        <v>150</v>
      </c>
      <c r="K25" s="68" t="s">
        <v>151</v>
      </c>
      <c r="L25" s="68" t="s">
        <v>152</v>
      </c>
      <c r="O25" s="68" t="s">
        <v>153</v>
      </c>
      <c r="Q25" s="68" t="s">
        <v>154</v>
      </c>
      <c r="R25" s="68" t="s">
        <v>155</v>
      </c>
      <c r="S25" s="68" t="s">
        <v>156</v>
      </c>
      <c r="T25" s="68" t="s">
        <v>157</v>
      </c>
      <c r="V25" s="68" t="s">
        <v>78</v>
      </c>
      <c r="Y25" s="68" t="s">
        <v>156</v>
      </c>
      <c r="Z25" s="68" t="s">
        <v>158</v>
      </c>
      <c r="AA25" s="68" t="s">
        <v>159</v>
      </c>
      <c r="AB25" s="68" t="s">
        <v>160</v>
      </c>
      <c r="AC25" s="68" t="s">
        <v>161</v>
      </c>
      <c r="AD25" s="68" t="s">
        <v>386</v>
      </c>
      <c r="AE25" s="68" t="s">
        <v>162</v>
      </c>
      <c r="AI25" s="68" t="s">
        <v>163</v>
      </c>
      <c r="AJ25" s="68" t="s">
        <v>164</v>
      </c>
      <c r="AK25" s="68" t="s">
        <v>165</v>
      </c>
    </row>
    <row r="26" spans="1:43">
      <c r="B26" s="68" t="s">
        <v>166</v>
      </c>
      <c r="C26" s="68" t="s">
        <v>50</v>
      </c>
      <c r="E26" s="68" t="s">
        <v>167</v>
      </c>
      <c r="K26" s="68" t="s">
        <v>168</v>
      </c>
      <c r="L26" s="68" t="s">
        <v>169</v>
      </c>
      <c r="O26" s="68" t="s">
        <v>170</v>
      </c>
      <c r="Q26" s="68" t="s">
        <v>171</v>
      </c>
      <c r="R26" s="68" t="s">
        <v>172</v>
      </c>
      <c r="S26" s="68" t="s">
        <v>173</v>
      </c>
      <c r="T26" s="68" t="s">
        <v>174</v>
      </c>
      <c r="V26" s="68" t="s">
        <v>78</v>
      </c>
      <c r="Y26" s="68" t="s">
        <v>173</v>
      </c>
      <c r="Z26" s="68" t="s">
        <v>175</v>
      </c>
      <c r="AA26" s="68" t="s">
        <v>176</v>
      </c>
      <c r="AB26" s="68" t="s">
        <v>177</v>
      </c>
      <c r="AC26" s="68" t="s">
        <v>178</v>
      </c>
      <c r="AD26" s="68" t="s">
        <v>387</v>
      </c>
      <c r="AE26" s="68" t="s">
        <v>179</v>
      </c>
      <c r="AJ26" s="68" t="s">
        <v>180</v>
      </c>
      <c r="AK26" s="68" t="s">
        <v>181</v>
      </c>
    </row>
    <row r="28" spans="1:43">
      <c r="AD28" s="68" t="s">
        <v>182</v>
      </c>
      <c r="AE28" s="68" t="s">
        <v>388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8" t="s">
        <v>183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108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109</v>
      </c>
      <c r="E4" s="68" t="s">
        <v>110</v>
      </c>
      <c r="F4" s="68" t="s">
        <v>96</v>
      </c>
      <c r="G4" s="68" t="s">
        <v>25</v>
      </c>
      <c r="H4" s="68" t="s">
        <v>111</v>
      </c>
    </row>
    <row r="5" spans="1:46">
      <c r="A5" s="68" t="s">
        <v>7</v>
      </c>
      <c r="C5" s="68" t="s">
        <v>10</v>
      </c>
      <c r="D5" s="68" t="s">
        <v>112</v>
      </c>
      <c r="E5" s="68" t="s">
        <v>113</v>
      </c>
      <c r="F5" s="68" t="s">
        <v>96</v>
      </c>
      <c r="G5" s="68" t="s">
        <v>25</v>
      </c>
      <c r="H5" s="68" t="s">
        <v>111</v>
      </c>
      <c r="I5" s="68" t="s">
        <v>114</v>
      </c>
    </row>
    <row r="6" spans="1:46">
      <c r="A6" s="68" t="s">
        <v>7</v>
      </c>
      <c r="C6" s="68" t="s">
        <v>41</v>
      </c>
      <c r="D6" s="68" t="s">
        <v>115</v>
      </c>
      <c r="E6" s="68" t="s">
        <v>116</v>
      </c>
      <c r="F6" s="68" t="s">
        <v>96</v>
      </c>
      <c r="G6" s="68" t="s">
        <v>25</v>
      </c>
      <c r="H6" s="68" t="s">
        <v>111</v>
      </c>
      <c r="I6" s="68" t="s">
        <v>117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118</v>
      </c>
    </row>
    <row r="12" spans="1:46">
      <c r="A12" s="68" t="s">
        <v>7</v>
      </c>
      <c r="C12" s="68" t="s">
        <v>28</v>
      </c>
      <c r="E12" s="68" t="s">
        <v>119</v>
      </c>
    </row>
    <row r="13" spans="1:46">
      <c r="A13" s="68" t="s">
        <v>7</v>
      </c>
      <c r="C13" s="68" t="s">
        <v>42</v>
      </c>
      <c r="E13" s="68" t="s">
        <v>120</v>
      </c>
    </row>
    <row r="14" spans="1:46">
      <c r="A14" s="68" t="s">
        <v>7</v>
      </c>
      <c r="C14" s="68" t="s">
        <v>39</v>
      </c>
      <c r="E14" s="68" t="s">
        <v>121</v>
      </c>
    </row>
    <row r="15" spans="1:46">
      <c r="A15" s="68" t="s">
        <v>7</v>
      </c>
      <c r="C15" s="68" t="s">
        <v>43</v>
      </c>
      <c r="E15" s="68" t="s">
        <v>122</v>
      </c>
    </row>
    <row r="16" spans="1:46">
      <c r="A16" s="68" t="s">
        <v>7</v>
      </c>
      <c r="C16" s="68" t="s">
        <v>44</v>
      </c>
      <c r="E16" s="68" t="s">
        <v>123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124</v>
      </c>
      <c r="C24" s="68" t="s">
        <v>48</v>
      </c>
      <c r="E24" s="68" t="s">
        <v>125</v>
      </c>
      <c r="K24" s="68" t="s">
        <v>126</v>
      </c>
      <c r="L24" s="68" t="s">
        <v>127</v>
      </c>
      <c r="M24" s="68" t="s">
        <v>128</v>
      </c>
      <c r="N24" s="68" t="s">
        <v>129</v>
      </c>
      <c r="O24" s="68" t="s">
        <v>130</v>
      </c>
      <c r="P24" s="68" t="s">
        <v>131</v>
      </c>
      <c r="Q24" s="68" t="s">
        <v>78</v>
      </c>
      <c r="R24" s="68" t="s">
        <v>132</v>
      </c>
      <c r="S24" s="68" t="s">
        <v>133</v>
      </c>
      <c r="T24" s="68" t="s">
        <v>134</v>
      </c>
      <c r="U24" s="68" t="s">
        <v>383</v>
      </c>
      <c r="V24" s="68" t="s">
        <v>135</v>
      </c>
      <c r="W24" s="68" t="s">
        <v>136</v>
      </c>
      <c r="X24" s="68" t="s">
        <v>384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385</v>
      </c>
      <c r="AE24" s="68" t="s">
        <v>142</v>
      </c>
      <c r="AF24" s="68" t="s">
        <v>143</v>
      </c>
      <c r="AG24" s="68" t="s">
        <v>142</v>
      </c>
      <c r="AH24" s="68" t="s">
        <v>93</v>
      </c>
      <c r="AI24" s="68" t="s">
        <v>144</v>
      </c>
      <c r="AJ24" s="68" t="s">
        <v>78</v>
      </c>
      <c r="AK24" s="68" t="s">
        <v>94</v>
      </c>
      <c r="AL24" s="68" t="s">
        <v>137</v>
      </c>
      <c r="AM24" s="68" t="s">
        <v>138</v>
      </c>
      <c r="AN24" s="68" t="s">
        <v>145</v>
      </c>
      <c r="AO24" s="68" t="s">
        <v>146</v>
      </c>
      <c r="AP24" s="68" t="s">
        <v>147</v>
      </c>
      <c r="AQ24" s="68" t="s">
        <v>148</v>
      </c>
    </row>
    <row r="25" spans="1:43">
      <c r="B25" s="68" t="s">
        <v>149</v>
      </c>
      <c r="C25" s="68" t="s">
        <v>49</v>
      </c>
      <c r="E25" s="68" t="s">
        <v>150</v>
      </c>
      <c r="K25" s="68" t="s">
        <v>151</v>
      </c>
      <c r="L25" s="68" t="s">
        <v>152</v>
      </c>
      <c r="O25" s="68" t="s">
        <v>153</v>
      </c>
      <c r="Q25" s="68" t="s">
        <v>154</v>
      </c>
      <c r="R25" s="68" t="s">
        <v>155</v>
      </c>
      <c r="S25" s="68" t="s">
        <v>156</v>
      </c>
      <c r="T25" s="68" t="s">
        <v>157</v>
      </c>
      <c r="V25" s="68" t="s">
        <v>78</v>
      </c>
      <c r="Y25" s="68" t="s">
        <v>156</v>
      </c>
      <c r="Z25" s="68" t="s">
        <v>158</v>
      </c>
      <c r="AA25" s="68" t="s">
        <v>159</v>
      </c>
      <c r="AB25" s="68" t="s">
        <v>160</v>
      </c>
      <c r="AC25" s="68" t="s">
        <v>161</v>
      </c>
      <c r="AD25" s="68" t="s">
        <v>386</v>
      </c>
      <c r="AE25" s="68" t="s">
        <v>162</v>
      </c>
      <c r="AI25" s="68" t="s">
        <v>163</v>
      </c>
      <c r="AJ25" s="68" t="s">
        <v>164</v>
      </c>
      <c r="AK25" s="68" t="s">
        <v>165</v>
      </c>
    </row>
    <row r="26" spans="1:43">
      <c r="B26" s="68" t="s">
        <v>166</v>
      </c>
      <c r="C26" s="68" t="s">
        <v>50</v>
      </c>
      <c r="E26" s="68" t="s">
        <v>167</v>
      </c>
      <c r="K26" s="68" t="s">
        <v>168</v>
      </c>
      <c r="L26" s="68" t="s">
        <v>169</v>
      </c>
      <c r="O26" s="68" t="s">
        <v>170</v>
      </c>
      <c r="Q26" s="68" t="s">
        <v>171</v>
      </c>
      <c r="R26" s="68" t="s">
        <v>172</v>
      </c>
      <c r="S26" s="68" t="s">
        <v>173</v>
      </c>
      <c r="T26" s="68" t="s">
        <v>174</v>
      </c>
      <c r="V26" s="68" t="s">
        <v>78</v>
      </c>
      <c r="Y26" s="68" t="s">
        <v>173</v>
      </c>
      <c r="Z26" s="68" t="s">
        <v>175</v>
      </c>
      <c r="AA26" s="68" t="s">
        <v>176</v>
      </c>
      <c r="AB26" s="68" t="s">
        <v>177</v>
      </c>
      <c r="AC26" s="68" t="s">
        <v>178</v>
      </c>
      <c r="AD26" s="68" t="s">
        <v>387</v>
      </c>
      <c r="AE26" s="68" t="s">
        <v>179</v>
      </c>
      <c r="AJ26" s="68" t="s">
        <v>180</v>
      </c>
      <c r="AK26" s="68" t="s">
        <v>181</v>
      </c>
    </row>
    <row r="28" spans="1:43">
      <c r="AD28" s="68" t="s">
        <v>182</v>
      </c>
      <c r="AE28" s="68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21C6-833F-48A5-8293-18D515AAAFC2}">
  <dimension ref="A1:E15"/>
  <sheetViews>
    <sheetView workbookViewId="0"/>
  </sheetViews>
  <sheetFormatPr defaultRowHeight="15"/>
  <sheetData>
    <row r="1" spans="1:5">
      <c r="A1" s="68" t="s">
        <v>186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438</v>
      </c>
    </row>
    <row r="4" spans="1:5">
      <c r="A4" s="68" t="s">
        <v>0</v>
      </c>
      <c r="B4" s="68" t="s">
        <v>6</v>
      </c>
      <c r="C4" s="68" t="s">
        <v>439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104</v>
      </c>
    </row>
    <row r="14" spans="1:5">
      <c r="D14" s="68" t="s">
        <v>105</v>
      </c>
    </row>
    <row r="15" spans="1:5">
      <c r="D15" s="6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2023-05-04T14:39:42Z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