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FF7325B7-3366-4831-838B-60E4A689B7F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C24" i="2"/>
  <c r="AE24" i="2"/>
  <c r="AH24" i="2"/>
  <c r="AK24" i="2"/>
  <c r="AL24" i="2"/>
  <c r="E25" i="2"/>
  <c r="K25" i="2"/>
  <c r="L25" i="2"/>
  <c r="O25" i="2"/>
  <c r="Q25" i="2"/>
  <c r="R25" i="2"/>
  <c r="S25" i="2"/>
  <c r="T25" i="2"/>
  <c r="X25" i="2"/>
  <c r="Y25" i="2"/>
  <c r="Z25" i="2"/>
  <c r="AA25" i="2"/>
  <c r="AC25" i="2" s="1"/>
  <c r="AB25" i="2"/>
  <c r="AD25" i="2"/>
  <c r="AH25" i="2"/>
  <c r="AI25" i="2"/>
  <c r="AJ25" i="2"/>
  <c r="E26" i="2"/>
  <c r="K26" i="2"/>
  <c r="B26" i="2" s="1"/>
  <c r="L26" i="2"/>
  <c r="O26" i="2"/>
  <c r="Q26" i="2"/>
  <c r="R26" i="2"/>
  <c r="S26" i="2"/>
  <c r="T26" i="2"/>
  <c r="X26" i="2"/>
  <c r="Y26" i="2"/>
  <c r="Z26" i="2"/>
  <c r="AA26" i="2"/>
  <c r="AC26" i="2" s="1"/>
  <c r="AB26" i="2"/>
  <c r="AD26" i="2"/>
  <c r="AI26" i="2"/>
  <c r="AJ26" i="2"/>
  <c r="D5" i="1"/>
  <c r="B9" i="17"/>
  <c r="B8" i="17"/>
  <c r="B7" i="17"/>
  <c r="H6" i="2"/>
  <c r="H5" i="2"/>
  <c r="H4" i="2"/>
  <c r="E2" i="2"/>
  <c r="D15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5" i="2" l="1"/>
  <c r="D4" i="2"/>
  <c r="E4" i="2" s="1"/>
  <c r="D6" i="2"/>
  <c r="D5" i="2"/>
  <c r="I6" i="2"/>
  <c r="I5" i="2"/>
  <c r="C8" i="1"/>
  <c r="B24" i="2" l="1"/>
  <c r="E5" i="2"/>
  <c r="E6" i="2"/>
</calcChain>
</file>

<file path=xl/sharedStrings.xml><?xml version="1.0" encoding="utf-8"?>
<sst xmlns="http://schemas.openxmlformats.org/spreadsheetml/2006/main" count="874" uniqueCount="196">
  <si>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</si>
  <si>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</si>
  <si>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</si>
  <si>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</si>
  <si>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</si>
  <si>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</si>
  <si>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</si>
  <si>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</si>
  <si>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</si>
  <si>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</si>
  <si>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</si>
  <si>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</si>
  <si>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</si>
  <si>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</si>
  <si>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</si>
  <si>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</si>
  <si>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</si>
  <si>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</si>
  <si>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</si>
  <si>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</si>
  <si>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</si>
  <si>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</si>
  <si>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</si>
  <si>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</si>
  <si>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</si>
  <si>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</si>
  <si>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</si>
  <si>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</si>
  <si>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</si>
  <si>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</si>
  <si>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</si>
  <si>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</si>
  <si>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</si>
  <si>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</si>
  <si>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</si>
  <si>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</si>
  <si>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</si>
  <si>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</si>
  <si>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</si>
  <si>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</si>
  <si>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</si>
  <si>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</si>
  <si>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</si>
  <si>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</si>
  <si>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</si>
  <si>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</si>
  <si>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</si>
  <si>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</si>
  <si>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</si>
  <si>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</si>
  <si>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</si>
  <si>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</si>
  <si>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</si>
  <si>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</si>
  <si>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</si>
  <si>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</si>
  <si>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</si>
  <si>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</si>
  <si>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</si>
  <si>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</si>
  <si>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</si>
  <si>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</si>
  <si>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</si>
  <si>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</si>
  <si>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</si>
  <si>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</si>
  <si>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</si>
  <si>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</si>
  <si>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</si>
  <si>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</si>
  <si>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</si>
  <si>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</si>
  <si>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</si>
  <si>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</si>
  <si>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</si>
  <si>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</si>
  <si>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</si>
  <si>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</si>
  <si>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</si>
  <si>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</si>
  <si>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</si>
  <si>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</si>
  <si>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</si>
  <si>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</si>
  <si>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</si>
  <si>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</si>
  <si>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</si>
  <si>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</si>
  <si>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</si>
  <si>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</si>
  <si>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</si>
  <si>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</si>
  <si>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</si>
  <si>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</si>
  <si>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</si>
  <si>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</si>
  <si>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</si>
  <si>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="01/11/2023"</t>
  </si>
  <si>
    <t>="30/11/2023"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</si>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</sst>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40" fontId="0" fillId="0" borderId="1" xfId="2" applyNumberFormat="1" applyFont="1" applyBorder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40" fontId="0" fillId="0" borderId="0" xfId="2" applyNumberFormat="1" applyFont="1" applyBorder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8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191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"01/11/2023"</f>
        <v>01/11/2023</v>
      </c>
    </row>
    <row r="4" spans="1:6">
      <c r="A4" s="1" t="s">
        <v>0</v>
      </c>
      <c r="B4" s="4" t="s">
        <v>6</v>
      </c>
      <c r="C4" s="5" t="str">
        <f>"30/11/2023"</f>
        <v>30/11/2023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01/Nov/2023..30/Nov/2023</v>
      </c>
    </row>
    <row r="9" spans="1:6">
      <c r="A9" s="1" t="s">
        <v>9</v>
      </c>
      <c r="C9" s="3" t="str">
        <f>TEXT($C$3,"yyyyMMdd") &amp; ".." &amp; TEXT($C$4,"yyyyMMdd")</f>
        <v>20231101..20231130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26AF-A954-4D8D-948A-0EA829398E72}">
  <dimension ref="A1:AR28"/>
  <sheetViews>
    <sheetView workbookViewId="0"/>
  </sheetViews>
  <sheetFormatPr defaultRowHeight="15"/>
  <sheetData>
    <row r="1" spans="1:44">
      <c r="A1" s="71" t="s">
        <v>194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51</v>
      </c>
      <c r="K1" s="71" t="s">
        <v>18</v>
      </c>
      <c r="L1" s="71" t="s">
        <v>18</v>
      </c>
      <c r="O1" s="71" t="s">
        <v>18</v>
      </c>
      <c r="Q1" s="71" t="s">
        <v>18</v>
      </c>
      <c r="R1" s="71" t="s">
        <v>18</v>
      </c>
      <c r="S1" s="71" t="s">
        <v>18</v>
      </c>
      <c r="T1" s="71" t="s">
        <v>18</v>
      </c>
      <c r="U1" s="71" t="s">
        <v>18</v>
      </c>
      <c r="X1" s="71" t="s">
        <v>7</v>
      </c>
      <c r="Y1" s="71" t="s">
        <v>7</v>
      </c>
      <c r="Z1" s="71" t="s">
        <v>18</v>
      </c>
      <c r="AA1" s="71" t="s">
        <v>18</v>
      </c>
      <c r="AB1" s="71" t="s">
        <v>18</v>
      </c>
      <c r="AI1" s="71" t="s">
        <v>18</v>
      </c>
      <c r="AJ1" s="71" t="s">
        <v>18</v>
      </c>
      <c r="AQ1" s="71" t="s">
        <v>7</v>
      </c>
      <c r="AR1" s="71" t="s">
        <v>7</v>
      </c>
    </row>
    <row r="2" spans="1:44">
      <c r="A2" s="71" t="s">
        <v>7</v>
      </c>
      <c r="D2" s="71" t="s">
        <v>19</v>
      </c>
      <c r="E2" s="71" t="s">
        <v>110</v>
      </c>
    </row>
    <row r="3" spans="1:44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44">
      <c r="A4" s="71" t="s">
        <v>7</v>
      </c>
      <c r="C4" s="71" t="s">
        <v>11</v>
      </c>
      <c r="D4" s="71" t="s">
        <v>111</v>
      </c>
      <c r="E4" s="71" t="s">
        <v>112</v>
      </c>
      <c r="F4" s="71" t="s">
        <v>96</v>
      </c>
      <c r="G4" s="71" t="s">
        <v>25</v>
      </c>
      <c r="H4" s="71" t="s">
        <v>113</v>
      </c>
    </row>
    <row r="5" spans="1:44">
      <c r="A5" s="71" t="s">
        <v>7</v>
      </c>
      <c r="C5" s="71" t="s">
        <v>10</v>
      </c>
      <c r="D5" s="71" t="s">
        <v>114</v>
      </c>
      <c r="E5" s="71" t="s">
        <v>115</v>
      </c>
      <c r="F5" s="71" t="s">
        <v>96</v>
      </c>
      <c r="G5" s="71" t="s">
        <v>25</v>
      </c>
      <c r="H5" s="71" t="s">
        <v>113</v>
      </c>
      <c r="I5" s="71" t="s">
        <v>116</v>
      </c>
    </row>
    <row r="6" spans="1:44">
      <c r="A6" s="71" t="s">
        <v>7</v>
      </c>
      <c r="C6" s="71" t="s">
        <v>41</v>
      </c>
      <c r="D6" s="71" t="s">
        <v>117</v>
      </c>
      <c r="E6" s="71" t="s">
        <v>118</v>
      </c>
      <c r="F6" s="71" t="s">
        <v>96</v>
      </c>
      <c r="G6" s="71" t="s">
        <v>25</v>
      </c>
      <c r="H6" s="71" t="s">
        <v>113</v>
      </c>
      <c r="I6" s="71" t="s">
        <v>119</v>
      </c>
    </row>
    <row r="7" spans="1:44">
      <c r="A7" s="71" t="s">
        <v>7</v>
      </c>
    </row>
    <row r="8" spans="1:44">
      <c r="A8" s="71" t="s">
        <v>7</v>
      </c>
    </row>
    <row r="9" spans="1:44">
      <c r="A9" s="71" t="s">
        <v>7</v>
      </c>
    </row>
    <row r="10" spans="1:44">
      <c r="A10" s="71" t="s">
        <v>7</v>
      </c>
    </row>
    <row r="11" spans="1:44">
      <c r="A11" s="71" t="s">
        <v>7</v>
      </c>
      <c r="C11" s="71" t="s">
        <v>27</v>
      </c>
      <c r="E11" s="71" t="s">
        <v>120</v>
      </c>
    </row>
    <row r="12" spans="1:44">
      <c r="A12" s="71" t="s">
        <v>7</v>
      </c>
      <c r="C12" s="71" t="s">
        <v>28</v>
      </c>
      <c r="E12" s="71" t="s">
        <v>121</v>
      </c>
    </row>
    <row r="13" spans="1:44">
      <c r="A13" s="71" t="s">
        <v>7</v>
      </c>
      <c r="C13" s="71" t="s">
        <v>42</v>
      </c>
      <c r="E13" s="71" t="s">
        <v>122</v>
      </c>
    </row>
    <row r="14" spans="1:44">
      <c r="A14" s="71" t="s">
        <v>7</v>
      </c>
      <c r="C14" s="71" t="s">
        <v>39</v>
      </c>
      <c r="E14" s="71" t="s">
        <v>123</v>
      </c>
    </row>
    <row r="15" spans="1:44">
      <c r="A15" s="71" t="s">
        <v>7</v>
      </c>
      <c r="C15" s="71" t="s">
        <v>43</v>
      </c>
      <c r="E15" s="71" t="s">
        <v>124</v>
      </c>
    </row>
    <row r="16" spans="1:44">
      <c r="A16" s="71" t="s">
        <v>7</v>
      </c>
      <c r="C16" s="71" t="s">
        <v>44</v>
      </c>
      <c r="E16" s="71" t="s">
        <v>125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53</v>
      </c>
    </row>
    <row r="23" spans="1:42">
      <c r="E23" s="71" t="s">
        <v>29</v>
      </c>
      <c r="K23" s="71" t="s">
        <v>75</v>
      </c>
      <c r="L23" s="71" t="s">
        <v>76</v>
      </c>
      <c r="M23" s="71" t="s">
        <v>14</v>
      </c>
      <c r="N23" s="71" t="s">
        <v>16</v>
      </c>
      <c r="O23" s="71" t="s">
        <v>30</v>
      </c>
      <c r="P23" s="71" t="s">
        <v>33</v>
      </c>
      <c r="Q23" s="71" t="s">
        <v>77</v>
      </c>
      <c r="R23" s="71" t="s">
        <v>31</v>
      </c>
      <c r="S23" s="71" t="s">
        <v>38</v>
      </c>
      <c r="T23" s="71" t="s">
        <v>34</v>
      </c>
      <c r="U23" s="71" t="s">
        <v>17</v>
      </c>
      <c r="V23" s="71" t="s">
        <v>79</v>
      </c>
      <c r="W23" s="71" t="s">
        <v>80</v>
      </c>
      <c r="X23" s="71" t="s">
        <v>36</v>
      </c>
      <c r="Y23" s="71" t="s">
        <v>12</v>
      </c>
      <c r="Z23" s="71" t="s">
        <v>32</v>
      </c>
      <c r="AA23" s="71" t="s">
        <v>13</v>
      </c>
      <c r="AB23" s="71" t="s">
        <v>37</v>
      </c>
      <c r="AC23" s="71" t="s">
        <v>56</v>
      </c>
      <c r="AD23" s="71" t="s">
        <v>57</v>
      </c>
      <c r="AE23" s="71" t="s">
        <v>81</v>
      </c>
      <c r="AF23" s="71" t="s">
        <v>82</v>
      </c>
      <c r="AG23" s="71" t="s">
        <v>83</v>
      </c>
      <c r="AH23" s="71" t="s">
        <v>84</v>
      </c>
      <c r="AI23" s="71" t="s">
        <v>85</v>
      </c>
      <c r="AJ23" s="71" t="s">
        <v>86</v>
      </c>
      <c r="AK23" s="71" t="s">
        <v>87</v>
      </c>
      <c r="AL23" s="71" t="s">
        <v>88</v>
      </c>
      <c r="AM23" s="71" t="s">
        <v>89</v>
      </c>
      <c r="AN23" s="71" t="s">
        <v>90</v>
      </c>
      <c r="AO23" s="71" t="s">
        <v>91</v>
      </c>
      <c r="AP23" s="71" t="s">
        <v>92</v>
      </c>
    </row>
    <row r="24" spans="1:42">
      <c r="B24" s="71" t="s">
        <v>126</v>
      </c>
      <c r="C24" s="71" t="s">
        <v>48</v>
      </c>
      <c r="E24" s="71" t="s">
        <v>127</v>
      </c>
      <c r="K24" s="71" t="s">
        <v>128</v>
      </c>
      <c r="L24" s="71" t="s">
        <v>129</v>
      </c>
      <c r="M24" s="71" t="s">
        <v>130</v>
      </c>
      <c r="N24" s="71" t="s">
        <v>131</v>
      </c>
      <c r="O24" s="71" t="s">
        <v>132</v>
      </c>
      <c r="P24" s="71" t="s">
        <v>133</v>
      </c>
      <c r="Q24" s="71" t="s">
        <v>78</v>
      </c>
      <c r="R24" s="71" t="s">
        <v>134</v>
      </c>
      <c r="S24" s="71" t="s">
        <v>135</v>
      </c>
      <c r="T24" s="71" t="s">
        <v>136</v>
      </c>
      <c r="U24" s="71" t="s">
        <v>137</v>
      </c>
      <c r="V24" s="71" t="s">
        <v>138</v>
      </c>
      <c r="W24" s="71" t="s">
        <v>139</v>
      </c>
      <c r="X24" s="71" t="s">
        <v>140</v>
      </c>
      <c r="Y24" s="71" t="s">
        <v>141</v>
      </c>
      <c r="Z24" s="71" t="s">
        <v>142</v>
      </c>
      <c r="AA24" s="71" t="s">
        <v>143</v>
      </c>
      <c r="AB24" s="71" t="s">
        <v>144</v>
      </c>
      <c r="AC24" s="71" t="s">
        <v>145</v>
      </c>
      <c r="AD24" s="71" t="s">
        <v>146</v>
      </c>
      <c r="AE24" s="71" t="s">
        <v>147</v>
      </c>
      <c r="AF24" s="71" t="s">
        <v>146</v>
      </c>
      <c r="AG24" s="71" t="s">
        <v>93</v>
      </c>
      <c r="AH24" s="71" t="s">
        <v>148</v>
      </c>
      <c r="AI24" s="71" t="s">
        <v>78</v>
      </c>
      <c r="AJ24" s="71" t="s">
        <v>94</v>
      </c>
      <c r="AK24" s="71" t="s">
        <v>140</v>
      </c>
      <c r="AL24" s="71" t="s">
        <v>141</v>
      </c>
      <c r="AM24" s="71" t="s">
        <v>149</v>
      </c>
      <c r="AN24" s="71" t="s">
        <v>150</v>
      </c>
      <c r="AO24" s="71" t="s">
        <v>151</v>
      </c>
      <c r="AP24" s="71" t="s">
        <v>152</v>
      </c>
    </row>
    <row r="25" spans="1:42">
      <c r="B25" s="71" t="s">
        <v>153</v>
      </c>
      <c r="C25" s="71" t="s">
        <v>49</v>
      </c>
      <c r="E25" s="71" t="s">
        <v>154</v>
      </c>
      <c r="K25" s="71" t="s">
        <v>155</v>
      </c>
      <c r="L25" s="71" t="s">
        <v>156</v>
      </c>
      <c r="O25" s="71" t="s">
        <v>157</v>
      </c>
      <c r="Q25" s="71" t="s">
        <v>158</v>
      </c>
      <c r="R25" s="71" t="s">
        <v>159</v>
      </c>
      <c r="S25" s="71" t="s">
        <v>160</v>
      </c>
      <c r="T25" s="71" t="s">
        <v>161</v>
      </c>
      <c r="U25" s="71" t="s">
        <v>78</v>
      </c>
      <c r="X25" s="71" t="s">
        <v>160</v>
      </c>
      <c r="Y25" s="71" t="s">
        <v>162</v>
      </c>
      <c r="Z25" s="71" t="s">
        <v>163</v>
      </c>
      <c r="AA25" s="71" t="s">
        <v>164</v>
      </c>
      <c r="AB25" s="71" t="s">
        <v>165</v>
      </c>
      <c r="AC25" s="71" t="s">
        <v>166</v>
      </c>
      <c r="AD25" s="71" t="s">
        <v>167</v>
      </c>
      <c r="AH25" s="71" t="s">
        <v>168</v>
      </c>
      <c r="AI25" s="71" t="s">
        <v>169</v>
      </c>
      <c r="AJ25" s="71" t="s">
        <v>170</v>
      </c>
    </row>
    <row r="26" spans="1:42">
      <c r="B26" s="71" t="s">
        <v>171</v>
      </c>
      <c r="C26" s="71" t="s">
        <v>50</v>
      </c>
      <c r="E26" s="71" t="s">
        <v>172</v>
      </c>
      <c r="K26" s="71" t="s">
        <v>173</v>
      </c>
      <c r="L26" s="71" t="s">
        <v>174</v>
      </c>
      <c r="O26" s="71" t="s">
        <v>175</v>
      </c>
      <c r="Q26" s="71" t="s">
        <v>176</v>
      </c>
      <c r="R26" s="71" t="s">
        <v>177</v>
      </c>
      <c r="S26" s="71" t="s">
        <v>178</v>
      </c>
      <c r="T26" s="71" t="s">
        <v>179</v>
      </c>
      <c r="U26" s="71" t="s">
        <v>78</v>
      </c>
      <c r="X26" s="71" t="s">
        <v>178</v>
      </c>
      <c r="Y26" s="71" t="s">
        <v>180</v>
      </c>
      <c r="Z26" s="71" t="s">
        <v>181</v>
      </c>
      <c r="AA26" s="71" t="s">
        <v>182</v>
      </c>
      <c r="AB26" s="71" t="s">
        <v>183</v>
      </c>
      <c r="AC26" s="71" t="s">
        <v>184</v>
      </c>
      <c r="AD26" s="71" t="s">
        <v>185</v>
      </c>
      <c r="AI26" s="71" t="s">
        <v>186</v>
      </c>
      <c r="AJ26" s="71" t="s">
        <v>187</v>
      </c>
    </row>
    <row r="28" spans="1:42">
      <c r="AC28" s="71" t="s">
        <v>188</v>
      </c>
      <c r="AD28" s="7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4"/>
  <sheetViews>
    <sheetView tabSelected="1" topLeftCell="AC19" zoomScale="85" zoomScaleNormal="85" workbookViewId="0">
      <selection activeCell="AL36" sqref="AL3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7.28515625" style="17" customWidth="1"/>
    <col min="17" max="17" width="8.85546875" style="4" bestFit="1" customWidth="1"/>
    <col min="18" max="18" width="11.85546875" style="4" bestFit="1" customWidth="1"/>
    <col min="19" max="19" width="36.7109375" style="4" bestFit="1" customWidth="1"/>
    <col min="20" max="20" width="15.140625" style="3" bestFit="1" customWidth="1"/>
    <col min="21" max="21" width="10.85546875" style="4" bestFit="1" customWidth="1"/>
    <col min="22" max="23" width="20.7109375" style="4" customWidth="1"/>
    <col min="24" max="24" width="17.7109375" style="4" hidden="1" customWidth="1"/>
    <col min="25" max="25" width="36.28515625" style="4" hidden="1" customWidth="1"/>
    <col min="26" max="26" width="23.140625" style="4" bestFit="1" customWidth="1"/>
    <col min="27" max="27" width="10.5703125" style="19" bestFit="1" customWidth="1"/>
    <col min="28" max="28" width="21.42578125" style="4" bestFit="1" customWidth="1"/>
    <col min="29" max="34" width="23" style="4" customWidth="1"/>
    <col min="35" max="35" width="10.7109375" style="4" bestFit="1" customWidth="1"/>
    <col min="36" max="36" width="10.5703125" style="4" bestFit="1" customWidth="1"/>
    <col min="37" max="37" width="11.28515625" style="38" customWidth="1"/>
    <col min="38" max="38" width="60" style="38" customWidth="1"/>
    <col min="39" max="39" width="17.85546875" style="4" customWidth="1"/>
    <col min="40" max="40" width="18.42578125" style="21" customWidth="1"/>
    <col min="41" max="41" width="19" style="21" customWidth="1"/>
    <col min="42" max="42" width="20" style="21" customWidth="1"/>
    <col min="43" max="44" width="9.28515625" style="4" hidden="1" customWidth="1"/>
    <col min="45" max="16384" width="9.28515625" style="4"/>
  </cols>
  <sheetData>
    <row r="1" spans="1:44" s="1" customFormat="1" hidden="1">
      <c r="A1" s="1" t="s">
        <v>193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I1" s="1" t="s">
        <v>18</v>
      </c>
      <c r="AJ1" s="1" t="s">
        <v>18</v>
      </c>
      <c r="AK1" s="37"/>
      <c r="AL1" s="37"/>
      <c r="AN1" s="22"/>
      <c r="AO1" s="22"/>
      <c r="AP1" s="22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9" t="s">
        <v>96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9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9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K8" s="46"/>
    </row>
    <row r="9" spans="1:44" hidden="1">
      <c r="A9" s="1" t="s">
        <v>7</v>
      </c>
      <c r="K9" s="46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20231101..20231130</v>
      </c>
      <c r="K11" s="46"/>
    </row>
    <row r="12" spans="1:44" hidden="1">
      <c r="A12" s="1" t="s">
        <v>7</v>
      </c>
      <c r="C12" s="4" t="s">
        <v>28</v>
      </c>
      <c r="E12" s="4" t="str">
        <f>Option!$C$5</f>
        <v>*</v>
      </c>
      <c r="K12" s="46"/>
    </row>
    <row r="13" spans="1:44" hidden="1">
      <c r="A13" s="1" t="s">
        <v>7</v>
      </c>
      <c r="C13" s="4" t="s">
        <v>42</v>
      </c>
      <c r="E13" s="4" t="str">
        <f>Option!$C$10</f>
        <v>'S7138270','7138270' ,'s7138270'</v>
      </c>
      <c r="K13" s="46"/>
    </row>
    <row r="14" spans="1:44" hidden="1">
      <c r="A14" s="1" t="s">
        <v>7</v>
      </c>
      <c r="C14" s="4" t="s">
        <v>39</v>
      </c>
      <c r="E14" s="4" t="str">
        <f>Option!$C$11</f>
        <v>'S7138270','7138270' ,'s7138270'</v>
      </c>
      <c r="K14" s="46"/>
    </row>
    <row r="15" spans="1:44" hidden="1">
      <c r="A15" s="1" t="s">
        <v>7</v>
      </c>
      <c r="C15" s="4" t="s">
        <v>43</v>
      </c>
      <c r="E15" s="4" t="str">
        <f>Option!$C$12</f>
        <v>'MS'</v>
      </c>
      <c r="AI15" s="15"/>
    </row>
    <row r="16" spans="1:44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K18" s="39"/>
      <c r="AL18" s="39"/>
      <c r="AN18" s="26"/>
      <c r="AO18" s="26"/>
      <c r="AP18" s="26"/>
    </row>
    <row r="20" spans="1:48" ht="15.75">
      <c r="K20" s="20"/>
      <c r="L20" s="20"/>
      <c r="M20" s="47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8" s="44" customFormat="1" ht="18.75">
      <c r="A21" s="43"/>
      <c r="B21" s="43"/>
      <c r="I21" s="45"/>
      <c r="K21" s="70" t="s">
        <v>53</v>
      </c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</row>
    <row r="22" spans="1:48" ht="15.75">
      <c r="K22" s="20"/>
      <c r="L22" s="20"/>
      <c r="M22" s="47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8" s="58" customFormat="1" ht="47.25">
      <c r="A23" s="57"/>
      <c r="B23" s="57"/>
      <c r="E23" s="59" t="s">
        <v>29</v>
      </c>
      <c r="I23" s="60"/>
      <c r="K23" s="53" t="s">
        <v>75</v>
      </c>
      <c r="L23" s="53" t="s">
        <v>76</v>
      </c>
      <c r="M23" s="53" t="s">
        <v>14</v>
      </c>
      <c r="N23" s="53" t="s">
        <v>16</v>
      </c>
      <c r="O23" s="61" t="s">
        <v>30</v>
      </c>
      <c r="P23" s="52" t="s">
        <v>33</v>
      </c>
      <c r="Q23" s="52" t="s">
        <v>77</v>
      </c>
      <c r="R23" s="53" t="s">
        <v>31</v>
      </c>
      <c r="S23" s="52" t="s">
        <v>38</v>
      </c>
      <c r="T23" s="52" t="s">
        <v>34</v>
      </c>
      <c r="U23" s="53" t="s">
        <v>17</v>
      </c>
      <c r="V23" s="55" t="s">
        <v>79</v>
      </c>
      <c r="W23" s="55" t="s">
        <v>80</v>
      </c>
      <c r="X23" s="62" t="s">
        <v>36</v>
      </c>
      <c r="Y23" s="62" t="s">
        <v>12</v>
      </c>
      <c r="Z23" s="52" t="s">
        <v>32</v>
      </c>
      <c r="AA23" s="52" t="s">
        <v>13</v>
      </c>
      <c r="AB23" s="52" t="s">
        <v>37</v>
      </c>
      <c r="AC23" s="63" t="s">
        <v>56</v>
      </c>
      <c r="AD23" s="63" t="s">
        <v>57</v>
      </c>
      <c r="AE23" s="51" t="s">
        <v>81</v>
      </c>
      <c r="AF23" s="52" t="s">
        <v>82</v>
      </c>
      <c r="AG23" s="53" t="s">
        <v>83</v>
      </c>
      <c r="AH23" s="52" t="s">
        <v>84</v>
      </c>
      <c r="AI23" s="52" t="s">
        <v>85</v>
      </c>
      <c r="AJ23" s="55" t="s">
        <v>86</v>
      </c>
      <c r="AK23" s="56" t="s">
        <v>87</v>
      </c>
      <c r="AL23" s="56" t="s">
        <v>88</v>
      </c>
      <c r="AM23" s="56" t="s">
        <v>89</v>
      </c>
      <c r="AN23" s="56" t="s">
        <v>90</v>
      </c>
      <c r="AO23" s="56" t="s">
        <v>91</v>
      </c>
      <c r="AP23" s="56" t="s">
        <v>92</v>
      </c>
    </row>
    <row r="24" spans="1:48">
      <c r="B24" s="1" t="str">
        <f>IF(K24="","Hide","Show")</f>
        <v>Show</v>
      </c>
      <c r="C24" s="4" t="s">
        <v>48</v>
      </c>
      <c r="E24" s="12" t="str">
        <f>"""UICACS"","""",""SQL="",""2=DOCNUM"",""33033213"",""14=CUSTREF"",""4550018770"",""14=U_CUSTREF"",""4550018770"",""15=DOCDATE"",""10/11/2023"",""15=TAXDATE"",""10/11/2023"",""14=CARDCODE"",""CN0026-SGD"",""14=CARDNAME"",""NATIONAL HEALTHCARE GROUP PTE LTD"",""14=ITEMCODE"",""MS9EM-00831-GLP"""&amp;",""14=ITEMNAME"",""MS WIN SVR STD CORE 2022 SNGL 16 LIC CORE LIC"",""10=QUANTITY"",""3.000000"",""14=U_PONO"",""946933B"",""15=U_PODATE"",""10/11/2023"",""10=U_TLINTCOS"",""0.000000"",""2=SLPCODE"",""132"",""14=SLPNAME"",""E0001-CS"",""14=MEMO"",""WENDY KUM CHIOU SZE"",""14=CONTACTNAME"","&amp;"""E-INVOICE(AP DIRECT)"",""10=LINETOTAL"",""2920.230000"",""14=U_ENR"","""",""14=U_MSENR"",""S7138270"",""14=U_MSPCN"",""45018483"",""14=ADDRESS2"",""GANAPATHY SENTHIL KUMAR_x000D_NATIONAL HEALTHCARE GROUP PTE LTD 3 FUSIONOPOLIS LINK #03-08, NEXUS@ONE-NORTH SINGAPORE 138543_x000D_GANAPAT"&amp;"HY SENTHIL KUMAR_x000D_TEL: 81884676_x000D_FAX: _x000D_EMAIL: GANAPATHY.SENTHIL.KUMAR@SYNAPXE.COM"""</f>
        <v>"UICACS","","SQL=","2=DOCNUM","33033213","14=CUSTREF","4550018770","14=U_CUSTREF","4550018770","15=DOCDATE","10/11/2023","15=TAXDATE","10/11/2023","14=CARDCODE","CN0026-SGD","14=CARDNAME","NATIONAL HEALTHCARE GROUP PTE LTD","14=ITEMCODE","MS9EM-00831-GLP","14=ITEMNAME","MS WIN SVR STD CORE 2022 SNGL 16 LIC CORE LIC","10=QUANTITY","3.000000","14=U_PONO","946933B","15=U_PODATE","10/11/2023","10=U_TLINTCOS","0.000000","2=SLPCODE","132","14=SLPNAME","E0001-CS","14=MEMO","WENDY KUM CHIOU SZE","14=CONTACTNAME","E-INVOICE(AP DIRECT)","10=LINETOTAL","2920.230000","14=U_ENR","","14=U_MSENR","S7138270","14=U_MSPCN","45018483","14=ADDRESS2","GANAPATHY SENTHIL KUMAR_x000D_NATIONAL HEALTHCARE GROUP PTE LTD 3 FUSIONOPOLIS LINK #03-08, NEXUS@ONE-NORTH SINGAPORE 138543_x000D_GANAPATHY SENTHIL KUMAR_x000D_TEL: 81884676_x000D_FAX: _x000D_EMAIL: GANAPATHY.SENTHIL.KUMAR@SYNAPXE.COM"</v>
      </c>
      <c r="K24" s="21">
        <f>MONTH(N24)</f>
        <v>11</v>
      </c>
      <c r="L24" s="21">
        <f>YEAR(N24)</f>
        <v>2023</v>
      </c>
      <c r="M24" s="21">
        <v>33033213</v>
      </c>
      <c r="N24" s="42">
        <v>45240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"CN0026-SGD"</f>
        <v>CN0026-SGD</v>
      </c>
      <c r="S24" s="4" t="str">
        <f>"NATIONAL HEALTHCARE GROUP PTE LTD"</f>
        <v>NATIONAL HEALTHCARE GROUP PTE LTD</v>
      </c>
      <c r="T24" s="3" t="str">
        <f>"4550018770"</f>
        <v>4550018770</v>
      </c>
      <c r="U24" s="48">
        <v>45240</v>
      </c>
      <c r="V24" s="48">
        <v>45240</v>
      </c>
      <c r="W24" s="49">
        <f>SUM(N24-U24)</f>
        <v>0</v>
      </c>
      <c r="X24" s="4" t="str">
        <f>"MS9EM-00831-GLP"</f>
        <v>MS9EM-00831-GLP</v>
      </c>
      <c r="Y24" s="4" t="str">
        <f>"MS WIN SVR STD CORE 2022 SNGL 16 LIC CORE LIC"</f>
        <v>MS WIN SVR STD CORE 2022 SNGL 16 LIC CORE LIC</v>
      </c>
      <c r="Z24" s="64" t="str">
        <f>"WENDY KUM CHIOU SZE"</f>
        <v>WENDY KUM CHIOU SZE</v>
      </c>
      <c r="AA24" s="49">
        <v>3</v>
      </c>
      <c r="AB24" s="64" t="str">
        <f>"E-INVOICE(AP DIRECT)"</f>
        <v>E-INVOICE(AP DIRECT)</v>
      </c>
      <c r="AC24" s="40">
        <f>IFERROR(AD24/AA24,0)</f>
        <v>973.41</v>
      </c>
      <c r="AD24" s="40">
        <v>2920.23</v>
      </c>
      <c r="AE24" s="54" t="str">
        <f>"-"</f>
        <v>-</v>
      </c>
      <c r="AF24" s="68">
        <v>2920.23</v>
      </c>
      <c r="AG24" s="54" t="s">
        <v>93</v>
      </c>
      <c r="AH24" s="65" t="str">
        <f>"GANAPATHY SENTHIL KUMAR_x000D_NATIONAL HEALTHCARE GROUP PTE LTD 3 FUSIONOPOLIS LINK #03-08, NEXUS@ONE-NORTH SINGAPORE 138543_x000D_GANAPATHY SENTHIL KUMAR_x000D_TEL: 81884676_x000D_FAX: _x000D_EMAIL: GANAPATHY.SENTHIL.KUMAR@SYNAPXE.COM"</f>
        <v>GANAPATHY SENTHIL KUMAR_x000D_NATIONAL HEALTHCARE GROUP PTE LTD 3 FUSIONOPOLIS LINK #03-08, NEXUS@ONE-NORTH SINGAPORE 138543_x000D_GANAPATHY SENTHIL KUMAR_x000D_TEL: 81884676_x000D_FAX: _x000D_EMAIL: GANAPATHY.SENTHIL.KUMAR@SYNAPXE.COM</v>
      </c>
      <c r="AI24" s="5" t="s">
        <v>78</v>
      </c>
      <c r="AJ24" s="4" t="s">
        <v>94</v>
      </c>
      <c r="AK24" s="4" t="str">
        <f>"MS9EM-00831-GLP"</f>
        <v>MS9EM-00831-GLP</v>
      </c>
      <c r="AL24" s="66" t="str">
        <f>"MS WIN SVR STD CORE 2022 SNGL 16 LIC CORE LIC"</f>
        <v>MS WIN SVR STD CORE 2022 SNGL 16 LIC CORE LIC</v>
      </c>
      <c r="AM24" s="4" t="s">
        <v>195</v>
      </c>
      <c r="AN24" s="4" t="s">
        <v>195</v>
      </c>
      <c r="AO24" s="4" t="s">
        <v>195</v>
      </c>
      <c r="AP24" s="4" t="s">
        <v>195</v>
      </c>
    </row>
    <row r="25" spans="1:48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2" t="str">
        <f>""</f>
        <v/>
      </c>
      <c r="M25" s="5"/>
      <c r="N25" s="42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U25" s="5" t="s">
        <v>78</v>
      </c>
      <c r="V25" s="5"/>
      <c r="W25" s="5"/>
      <c r="X25" s="4" t="str">
        <f>""</f>
        <v/>
      </c>
      <c r="Y25" s="4" t="str">
        <f>""</f>
        <v/>
      </c>
      <c r="Z25" s="4" t="str">
        <f>""</f>
        <v/>
      </c>
      <c r="AA25" s="19" t="str">
        <f>""</f>
        <v/>
      </c>
      <c r="AB25" s="4" t="str">
        <f>""</f>
        <v/>
      </c>
      <c r="AC25" s="40">
        <f>IFERROR(AD25/AA25,0)</f>
        <v>0</v>
      </c>
      <c r="AD25" s="40" t="str">
        <f>""</f>
        <v/>
      </c>
      <c r="AE25" s="40"/>
      <c r="AF25" s="40"/>
      <c r="AG25" s="17"/>
      <c r="AH25" s="17" t="str">
        <f>""</f>
        <v/>
      </c>
      <c r="AI25" s="5" t="str">
        <f>""</f>
        <v/>
      </c>
      <c r="AJ25" s="4" t="str">
        <f>""</f>
        <v/>
      </c>
    </row>
    <row r="26" spans="1:48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2" t="str">
        <f>""</f>
        <v/>
      </c>
      <c r="M26" s="5"/>
      <c r="N26" s="42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40">
        <f>IFERROR(AD26/AA26,0)</f>
        <v>0</v>
      </c>
      <c r="AD26" s="40" t="str">
        <f>""</f>
        <v/>
      </c>
      <c r="AE26" s="40"/>
      <c r="AF26" s="40"/>
      <c r="AG26" s="17"/>
      <c r="AH26" s="17"/>
      <c r="AI26" s="5" t="str">
        <f>""</f>
        <v/>
      </c>
      <c r="AJ26" s="4" t="str">
        <f>""</f>
        <v/>
      </c>
    </row>
    <row r="27" spans="1:48">
      <c r="AC27" s="40"/>
      <c r="AD27" s="40"/>
      <c r="AE27" s="40"/>
      <c r="AF27" s="40"/>
      <c r="AI27" s="5"/>
    </row>
    <row r="28" spans="1:48" ht="15.75" thickBot="1">
      <c r="AC28" s="41"/>
      <c r="AD28" s="41"/>
      <c r="AE28" s="50"/>
      <c r="AF28" s="50"/>
      <c r="AI28" s="5"/>
    </row>
    <row r="29" spans="1:48">
      <c r="AS29" s="15"/>
    </row>
    <row r="30" spans="1:48">
      <c r="AT30" s="15"/>
    </row>
    <row r="31" spans="1:48">
      <c r="AU31" s="15"/>
    </row>
    <row r="32" spans="1:48">
      <c r="AV32" s="15"/>
    </row>
    <row r="33" spans="49:50">
      <c r="AW33" s="15"/>
    </row>
    <row r="34" spans="49:50">
      <c r="AX34" s="15"/>
    </row>
  </sheetData>
  <sortState xmlns:xlrd2="http://schemas.microsoft.com/office/spreadsheetml/2017/richdata2" ref="K24:AL870">
    <sortCondition ref="Q24:Q872"/>
  </sortState>
  <mergeCells count="1">
    <mergeCell ref="K21:A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7" t="s">
        <v>95</v>
      </c>
      <c r="C6" s="67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830B-898D-4E6E-B358-05D789EDCA01}">
  <dimension ref="A1:E15"/>
  <sheetViews>
    <sheetView workbookViewId="0"/>
  </sheetViews>
  <sheetFormatPr defaultRowHeight="15"/>
  <sheetData>
    <row r="1" spans="1:5">
      <c r="A1" s="71" t="s">
        <v>109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97</v>
      </c>
    </row>
    <row r="4" spans="1:5">
      <c r="A4" s="71" t="s">
        <v>0</v>
      </c>
      <c r="B4" s="71" t="s">
        <v>6</v>
      </c>
      <c r="C4" s="71" t="s">
        <v>98</v>
      </c>
    </row>
    <row r="5" spans="1:5">
      <c r="A5" s="71" t="s">
        <v>0</v>
      </c>
      <c r="B5" s="71" t="s">
        <v>26</v>
      </c>
      <c r="C5" s="71" t="s">
        <v>99</v>
      </c>
      <c r="D5" s="71" t="s">
        <v>100</v>
      </c>
      <c r="E5" s="71" t="s">
        <v>45</v>
      </c>
    </row>
    <row r="8" spans="1:5">
      <c r="A8" s="71" t="s">
        <v>8</v>
      </c>
      <c r="C8" s="71" t="s">
        <v>101</v>
      </c>
    </row>
    <row r="9" spans="1:5">
      <c r="A9" s="71" t="s">
        <v>9</v>
      </c>
      <c r="C9" s="71" t="s">
        <v>102</v>
      </c>
    </row>
    <row r="10" spans="1:5">
      <c r="B10" s="71" t="s">
        <v>42</v>
      </c>
      <c r="C10" s="71" t="s">
        <v>103</v>
      </c>
    </row>
    <row r="11" spans="1:5">
      <c r="B11" s="71" t="s">
        <v>39</v>
      </c>
      <c r="C11" s="71" t="s">
        <v>103</v>
      </c>
    </row>
    <row r="12" spans="1:5">
      <c r="B12" s="71" t="s">
        <v>43</v>
      </c>
      <c r="C12" s="71" t="s">
        <v>104</v>
      </c>
    </row>
    <row r="13" spans="1:5">
      <c r="B13" s="71" t="s">
        <v>44</v>
      </c>
      <c r="C13" s="71" t="s">
        <v>105</v>
      </c>
      <c r="D13" s="71" t="s">
        <v>106</v>
      </c>
    </row>
    <row r="14" spans="1:5">
      <c r="D14" s="71" t="s">
        <v>107</v>
      </c>
    </row>
    <row r="15" spans="1:5">
      <c r="D15" s="7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FA8F-0122-4FEB-9FC1-24D9BEB52504}">
  <dimension ref="A1:E15"/>
  <sheetViews>
    <sheetView workbookViewId="0"/>
  </sheetViews>
  <sheetFormatPr defaultRowHeight="15"/>
  <sheetData>
    <row r="1" spans="1:5">
      <c r="A1" s="71" t="s">
        <v>109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97</v>
      </c>
    </row>
    <row r="4" spans="1:5">
      <c r="A4" s="71" t="s">
        <v>0</v>
      </c>
      <c r="B4" s="71" t="s">
        <v>6</v>
      </c>
      <c r="C4" s="71" t="s">
        <v>98</v>
      </c>
    </row>
    <row r="5" spans="1:5">
      <c r="A5" s="71" t="s">
        <v>0</v>
      </c>
      <c r="B5" s="71" t="s">
        <v>26</v>
      </c>
      <c r="C5" s="71" t="s">
        <v>99</v>
      </c>
      <c r="D5" s="71" t="s">
        <v>100</v>
      </c>
      <c r="E5" s="71" t="s">
        <v>45</v>
      </c>
    </row>
    <row r="8" spans="1:5">
      <c r="A8" s="71" t="s">
        <v>8</v>
      </c>
      <c r="C8" s="71" t="s">
        <v>101</v>
      </c>
    </row>
    <row r="9" spans="1:5">
      <c r="A9" s="71" t="s">
        <v>9</v>
      </c>
      <c r="C9" s="71" t="s">
        <v>102</v>
      </c>
    </row>
    <row r="10" spans="1:5">
      <c r="B10" s="71" t="s">
        <v>42</v>
      </c>
      <c r="C10" s="71" t="s">
        <v>103</v>
      </c>
    </row>
    <row r="11" spans="1:5">
      <c r="B11" s="71" t="s">
        <v>39</v>
      </c>
      <c r="C11" s="71" t="s">
        <v>103</v>
      </c>
    </row>
    <row r="12" spans="1:5">
      <c r="B12" s="71" t="s">
        <v>43</v>
      </c>
      <c r="C12" s="71" t="s">
        <v>104</v>
      </c>
    </row>
    <row r="13" spans="1:5">
      <c r="B13" s="71" t="s">
        <v>44</v>
      </c>
      <c r="C13" s="71" t="s">
        <v>105</v>
      </c>
      <c r="D13" s="71" t="s">
        <v>106</v>
      </c>
    </row>
    <row r="14" spans="1:5">
      <c r="D14" s="71" t="s">
        <v>107</v>
      </c>
    </row>
    <row r="15" spans="1:5">
      <c r="D15" s="7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0633-8D5D-4C5D-B69E-103DA371867A}">
  <dimension ref="A1:AR28"/>
  <sheetViews>
    <sheetView workbookViewId="0"/>
  </sheetViews>
  <sheetFormatPr defaultRowHeight="15"/>
  <sheetData>
    <row r="1" spans="1:44">
      <c r="A1" s="71" t="s">
        <v>190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51</v>
      </c>
      <c r="K1" s="71" t="s">
        <v>18</v>
      </c>
      <c r="L1" s="71" t="s">
        <v>18</v>
      </c>
      <c r="O1" s="71" t="s">
        <v>18</v>
      </c>
      <c r="Q1" s="71" t="s">
        <v>18</v>
      </c>
      <c r="R1" s="71" t="s">
        <v>18</v>
      </c>
      <c r="S1" s="71" t="s">
        <v>18</v>
      </c>
      <c r="T1" s="71" t="s">
        <v>18</v>
      </c>
      <c r="U1" s="71" t="s">
        <v>18</v>
      </c>
      <c r="X1" s="71" t="s">
        <v>7</v>
      </c>
      <c r="Y1" s="71" t="s">
        <v>7</v>
      </c>
      <c r="Z1" s="71" t="s">
        <v>18</v>
      </c>
      <c r="AA1" s="71" t="s">
        <v>18</v>
      </c>
      <c r="AB1" s="71" t="s">
        <v>18</v>
      </c>
      <c r="AI1" s="71" t="s">
        <v>18</v>
      </c>
      <c r="AJ1" s="71" t="s">
        <v>18</v>
      </c>
      <c r="AQ1" s="71" t="s">
        <v>7</v>
      </c>
      <c r="AR1" s="71" t="s">
        <v>7</v>
      </c>
    </row>
    <row r="2" spans="1:44">
      <c r="A2" s="71" t="s">
        <v>7</v>
      </c>
      <c r="D2" s="71" t="s">
        <v>19</v>
      </c>
      <c r="E2" s="71" t="s">
        <v>110</v>
      </c>
    </row>
    <row r="3" spans="1:44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44">
      <c r="A4" s="71" t="s">
        <v>7</v>
      </c>
      <c r="C4" s="71" t="s">
        <v>11</v>
      </c>
      <c r="D4" s="71" t="s">
        <v>111</v>
      </c>
      <c r="E4" s="71" t="s">
        <v>112</v>
      </c>
      <c r="F4" s="71" t="s">
        <v>96</v>
      </c>
      <c r="G4" s="71" t="s">
        <v>25</v>
      </c>
      <c r="H4" s="71" t="s">
        <v>113</v>
      </c>
    </row>
    <row r="5" spans="1:44">
      <c r="A5" s="71" t="s">
        <v>7</v>
      </c>
      <c r="C5" s="71" t="s">
        <v>10</v>
      </c>
      <c r="D5" s="71" t="s">
        <v>114</v>
      </c>
      <c r="E5" s="71" t="s">
        <v>115</v>
      </c>
      <c r="F5" s="71" t="s">
        <v>96</v>
      </c>
      <c r="G5" s="71" t="s">
        <v>25</v>
      </c>
      <c r="H5" s="71" t="s">
        <v>113</v>
      </c>
      <c r="I5" s="71" t="s">
        <v>116</v>
      </c>
    </row>
    <row r="6" spans="1:44">
      <c r="A6" s="71" t="s">
        <v>7</v>
      </c>
      <c r="C6" s="71" t="s">
        <v>41</v>
      </c>
      <c r="D6" s="71" t="s">
        <v>117</v>
      </c>
      <c r="E6" s="71" t="s">
        <v>118</v>
      </c>
      <c r="F6" s="71" t="s">
        <v>96</v>
      </c>
      <c r="G6" s="71" t="s">
        <v>25</v>
      </c>
      <c r="H6" s="71" t="s">
        <v>113</v>
      </c>
      <c r="I6" s="71" t="s">
        <v>119</v>
      </c>
    </row>
    <row r="7" spans="1:44">
      <c r="A7" s="71" t="s">
        <v>7</v>
      </c>
    </row>
    <row r="8" spans="1:44">
      <c r="A8" s="71" t="s">
        <v>7</v>
      </c>
    </row>
    <row r="9" spans="1:44">
      <c r="A9" s="71" t="s">
        <v>7</v>
      </c>
    </row>
    <row r="10" spans="1:44">
      <c r="A10" s="71" t="s">
        <v>7</v>
      </c>
    </row>
    <row r="11" spans="1:44">
      <c r="A11" s="71" t="s">
        <v>7</v>
      </c>
      <c r="C11" s="71" t="s">
        <v>27</v>
      </c>
      <c r="E11" s="71" t="s">
        <v>120</v>
      </c>
    </row>
    <row r="12" spans="1:44">
      <c r="A12" s="71" t="s">
        <v>7</v>
      </c>
      <c r="C12" s="71" t="s">
        <v>28</v>
      </c>
      <c r="E12" s="71" t="s">
        <v>121</v>
      </c>
    </row>
    <row r="13" spans="1:44">
      <c r="A13" s="71" t="s">
        <v>7</v>
      </c>
      <c r="C13" s="71" t="s">
        <v>42</v>
      </c>
      <c r="E13" s="71" t="s">
        <v>122</v>
      </c>
    </row>
    <row r="14" spans="1:44">
      <c r="A14" s="71" t="s">
        <v>7</v>
      </c>
      <c r="C14" s="71" t="s">
        <v>39</v>
      </c>
      <c r="E14" s="71" t="s">
        <v>123</v>
      </c>
    </row>
    <row r="15" spans="1:44">
      <c r="A15" s="71" t="s">
        <v>7</v>
      </c>
      <c r="C15" s="71" t="s">
        <v>43</v>
      </c>
      <c r="E15" s="71" t="s">
        <v>124</v>
      </c>
    </row>
    <row r="16" spans="1:44">
      <c r="A16" s="71" t="s">
        <v>7</v>
      </c>
      <c r="C16" s="71" t="s">
        <v>44</v>
      </c>
      <c r="E16" s="71" t="s">
        <v>125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53</v>
      </c>
    </row>
    <row r="23" spans="1:42">
      <c r="E23" s="71" t="s">
        <v>29</v>
      </c>
      <c r="K23" s="71" t="s">
        <v>75</v>
      </c>
      <c r="L23" s="71" t="s">
        <v>76</v>
      </c>
      <c r="M23" s="71" t="s">
        <v>14</v>
      </c>
      <c r="N23" s="71" t="s">
        <v>16</v>
      </c>
      <c r="O23" s="71" t="s">
        <v>30</v>
      </c>
      <c r="P23" s="71" t="s">
        <v>33</v>
      </c>
      <c r="Q23" s="71" t="s">
        <v>77</v>
      </c>
      <c r="R23" s="71" t="s">
        <v>31</v>
      </c>
      <c r="S23" s="71" t="s">
        <v>38</v>
      </c>
      <c r="T23" s="71" t="s">
        <v>34</v>
      </c>
      <c r="U23" s="71" t="s">
        <v>17</v>
      </c>
      <c r="V23" s="71" t="s">
        <v>79</v>
      </c>
      <c r="W23" s="71" t="s">
        <v>80</v>
      </c>
      <c r="X23" s="71" t="s">
        <v>36</v>
      </c>
      <c r="Y23" s="71" t="s">
        <v>12</v>
      </c>
      <c r="Z23" s="71" t="s">
        <v>32</v>
      </c>
      <c r="AA23" s="71" t="s">
        <v>13</v>
      </c>
      <c r="AB23" s="71" t="s">
        <v>37</v>
      </c>
      <c r="AC23" s="71" t="s">
        <v>56</v>
      </c>
      <c r="AD23" s="71" t="s">
        <v>57</v>
      </c>
      <c r="AE23" s="71" t="s">
        <v>81</v>
      </c>
      <c r="AF23" s="71" t="s">
        <v>82</v>
      </c>
      <c r="AG23" s="71" t="s">
        <v>83</v>
      </c>
      <c r="AH23" s="71" t="s">
        <v>84</v>
      </c>
      <c r="AI23" s="71" t="s">
        <v>85</v>
      </c>
      <c r="AJ23" s="71" t="s">
        <v>86</v>
      </c>
      <c r="AK23" s="71" t="s">
        <v>87</v>
      </c>
      <c r="AL23" s="71" t="s">
        <v>88</v>
      </c>
      <c r="AM23" s="71" t="s">
        <v>89</v>
      </c>
      <c r="AN23" s="71" t="s">
        <v>90</v>
      </c>
      <c r="AO23" s="71" t="s">
        <v>91</v>
      </c>
      <c r="AP23" s="71" t="s">
        <v>92</v>
      </c>
    </row>
    <row r="24" spans="1:42">
      <c r="B24" s="71" t="s">
        <v>126</v>
      </c>
      <c r="C24" s="71" t="s">
        <v>48</v>
      </c>
      <c r="E24" s="71" t="s">
        <v>127</v>
      </c>
      <c r="K24" s="71" t="s">
        <v>128</v>
      </c>
      <c r="L24" s="71" t="s">
        <v>129</v>
      </c>
      <c r="M24" s="71" t="s">
        <v>130</v>
      </c>
      <c r="N24" s="71" t="s">
        <v>131</v>
      </c>
      <c r="O24" s="71" t="s">
        <v>132</v>
      </c>
      <c r="P24" s="71" t="s">
        <v>133</v>
      </c>
      <c r="Q24" s="71" t="s">
        <v>78</v>
      </c>
      <c r="R24" s="71" t="s">
        <v>134</v>
      </c>
      <c r="S24" s="71" t="s">
        <v>135</v>
      </c>
      <c r="T24" s="71" t="s">
        <v>136</v>
      </c>
      <c r="U24" s="71" t="s">
        <v>137</v>
      </c>
      <c r="V24" s="71" t="s">
        <v>138</v>
      </c>
      <c r="W24" s="71" t="s">
        <v>139</v>
      </c>
      <c r="X24" s="71" t="s">
        <v>140</v>
      </c>
      <c r="Y24" s="71" t="s">
        <v>141</v>
      </c>
      <c r="Z24" s="71" t="s">
        <v>142</v>
      </c>
      <c r="AA24" s="71" t="s">
        <v>143</v>
      </c>
      <c r="AB24" s="71" t="s">
        <v>144</v>
      </c>
      <c r="AC24" s="71" t="s">
        <v>145</v>
      </c>
      <c r="AD24" s="71" t="s">
        <v>146</v>
      </c>
      <c r="AE24" s="71" t="s">
        <v>147</v>
      </c>
      <c r="AF24" s="71" t="s">
        <v>146</v>
      </c>
      <c r="AG24" s="71" t="s">
        <v>93</v>
      </c>
      <c r="AH24" s="71" t="s">
        <v>148</v>
      </c>
      <c r="AI24" s="71" t="s">
        <v>78</v>
      </c>
      <c r="AJ24" s="71" t="s">
        <v>94</v>
      </c>
      <c r="AK24" s="71" t="s">
        <v>140</v>
      </c>
      <c r="AL24" s="71" t="s">
        <v>141</v>
      </c>
      <c r="AM24" s="71" t="s">
        <v>149</v>
      </c>
      <c r="AN24" s="71" t="s">
        <v>150</v>
      </c>
      <c r="AO24" s="71" t="s">
        <v>151</v>
      </c>
      <c r="AP24" s="71" t="s">
        <v>152</v>
      </c>
    </row>
    <row r="25" spans="1:42">
      <c r="B25" s="71" t="s">
        <v>153</v>
      </c>
      <c r="C25" s="71" t="s">
        <v>49</v>
      </c>
      <c r="E25" s="71" t="s">
        <v>154</v>
      </c>
      <c r="K25" s="71" t="s">
        <v>155</v>
      </c>
      <c r="L25" s="71" t="s">
        <v>156</v>
      </c>
      <c r="O25" s="71" t="s">
        <v>157</v>
      </c>
      <c r="Q25" s="71" t="s">
        <v>158</v>
      </c>
      <c r="R25" s="71" t="s">
        <v>159</v>
      </c>
      <c r="S25" s="71" t="s">
        <v>160</v>
      </c>
      <c r="T25" s="71" t="s">
        <v>161</v>
      </c>
      <c r="U25" s="71" t="s">
        <v>78</v>
      </c>
      <c r="X25" s="71" t="s">
        <v>160</v>
      </c>
      <c r="Y25" s="71" t="s">
        <v>162</v>
      </c>
      <c r="Z25" s="71" t="s">
        <v>163</v>
      </c>
      <c r="AA25" s="71" t="s">
        <v>164</v>
      </c>
      <c r="AB25" s="71" t="s">
        <v>165</v>
      </c>
      <c r="AC25" s="71" t="s">
        <v>166</v>
      </c>
      <c r="AD25" s="71" t="s">
        <v>167</v>
      </c>
      <c r="AH25" s="71" t="s">
        <v>168</v>
      </c>
      <c r="AI25" s="71" t="s">
        <v>169</v>
      </c>
      <c r="AJ25" s="71" t="s">
        <v>170</v>
      </c>
    </row>
    <row r="26" spans="1:42">
      <c r="B26" s="71" t="s">
        <v>171</v>
      </c>
      <c r="C26" s="71" t="s">
        <v>50</v>
      </c>
      <c r="E26" s="71" t="s">
        <v>172</v>
      </c>
      <c r="K26" s="71" t="s">
        <v>173</v>
      </c>
      <c r="L26" s="71" t="s">
        <v>174</v>
      </c>
      <c r="O26" s="71" t="s">
        <v>175</v>
      </c>
      <c r="Q26" s="71" t="s">
        <v>176</v>
      </c>
      <c r="R26" s="71" t="s">
        <v>177</v>
      </c>
      <c r="S26" s="71" t="s">
        <v>178</v>
      </c>
      <c r="T26" s="71" t="s">
        <v>179</v>
      </c>
      <c r="U26" s="71" t="s">
        <v>78</v>
      </c>
      <c r="X26" s="71" t="s">
        <v>178</v>
      </c>
      <c r="Y26" s="71" t="s">
        <v>180</v>
      </c>
      <c r="Z26" s="71" t="s">
        <v>181</v>
      </c>
      <c r="AA26" s="71" t="s">
        <v>182</v>
      </c>
      <c r="AB26" s="71" t="s">
        <v>183</v>
      </c>
      <c r="AC26" s="71" t="s">
        <v>184</v>
      </c>
      <c r="AD26" s="71" t="s">
        <v>185</v>
      </c>
      <c r="AI26" s="71" t="s">
        <v>186</v>
      </c>
      <c r="AJ26" s="71" t="s">
        <v>187</v>
      </c>
    </row>
    <row r="28" spans="1:42">
      <c r="AC28" s="71" t="s">
        <v>188</v>
      </c>
      <c r="AD28" s="71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061E-3AFD-44ED-990C-A7F428466468}">
  <dimension ref="A1:AR28"/>
  <sheetViews>
    <sheetView workbookViewId="0"/>
  </sheetViews>
  <sheetFormatPr defaultRowHeight="15"/>
  <sheetData>
    <row r="1" spans="1:44">
      <c r="A1" s="71" t="s">
        <v>190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51</v>
      </c>
      <c r="K1" s="71" t="s">
        <v>18</v>
      </c>
      <c r="L1" s="71" t="s">
        <v>18</v>
      </c>
      <c r="O1" s="71" t="s">
        <v>18</v>
      </c>
      <c r="Q1" s="71" t="s">
        <v>18</v>
      </c>
      <c r="R1" s="71" t="s">
        <v>18</v>
      </c>
      <c r="S1" s="71" t="s">
        <v>18</v>
      </c>
      <c r="T1" s="71" t="s">
        <v>18</v>
      </c>
      <c r="U1" s="71" t="s">
        <v>18</v>
      </c>
      <c r="X1" s="71" t="s">
        <v>7</v>
      </c>
      <c r="Y1" s="71" t="s">
        <v>7</v>
      </c>
      <c r="Z1" s="71" t="s">
        <v>18</v>
      </c>
      <c r="AA1" s="71" t="s">
        <v>18</v>
      </c>
      <c r="AB1" s="71" t="s">
        <v>18</v>
      </c>
      <c r="AI1" s="71" t="s">
        <v>18</v>
      </c>
      <c r="AJ1" s="71" t="s">
        <v>18</v>
      </c>
      <c r="AQ1" s="71" t="s">
        <v>7</v>
      </c>
      <c r="AR1" s="71" t="s">
        <v>7</v>
      </c>
    </row>
    <row r="2" spans="1:44">
      <c r="A2" s="71" t="s">
        <v>7</v>
      </c>
      <c r="D2" s="71" t="s">
        <v>19</v>
      </c>
      <c r="E2" s="71" t="s">
        <v>110</v>
      </c>
    </row>
    <row r="3" spans="1:44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44">
      <c r="A4" s="71" t="s">
        <v>7</v>
      </c>
      <c r="C4" s="71" t="s">
        <v>11</v>
      </c>
      <c r="D4" s="71" t="s">
        <v>111</v>
      </c>
      <c r="E4" s="71" t="s">
        <v>112</v>
      </c>
      <c r="F4" s="71" t="s">
        <v>96</v>
      </c>
      <c r="G4" s="71" t="s">
        <v>25</v>
      </c>
      <c r="H4" s="71" t="s">
        <v>113</v>
      </c>
    </row>
    <row r="5" spans="1:44">
      <c r="A5" s="71" t="s">
        <v>7</v>
      </c>
      <c r="C5" s="71" t="s">
        <v>10</v>
      </c>
      <c r="D5" s="71" t="s">
        <v>114</v>
      </c>
      <c r="E5" s="71" t="s">
        <v>115</v>
      </c>
      <c r="F5" s="71" t="s">
        <v>96</v>
      </c>
      <c r="G5" s="71" t="s">
        <v>25</v>
      </c>
      <c r="H5" s="71" t="s">
        <v>113</v>
      </c>
      <c r="I5" s="71" t="s">
        <v>116</v>
      </c>
    </row>
    <row r="6" spans="1:44">
      <c r="A6" s="71" t="s">
        <v>7</v>
      </c>
      <c r="C6" s="71" t="s">
        <v>41</v>
      </c>
      <c r="D6" s="71" t="s">
        <v>117</v>
      </c>
      <c r="E6" s="71" t="s">
        <v>118</v>
      </c>
      <c r="F6" s="71" t="s">
        <v>96</v>
      </c>
      <c r="G6" s="71" t="s">
        <v>25</v>
      </c>
      <c r="H6" s="71" t="s">
        <v>113</v>
      </c>
      <c r="I6" s="71" t="s">
        <v>119</v>
      </c>
    </row>
    <row r="7" spans="1:44">
      <c r="A7" s="71" t="s">
        <v>7</v>
      </c>
    </row>
    <row r="8" spans="1:44">
      <c r="A8" s="71" t="s">
        <v>7</v>
      </c>
    </row>
    <row r="9" spans="1:44">
      <c r="A9" s="71" t="s">
        <v>7</v>
      </c>
    </row>
    <row r="10" spans="1:44">
      <c r="A10" s="71" t="s">
        <v>7</v>
      </c>
    </row>
    <row r="11" spans="1:44">
      <c r="A11" s="71" t="s">
        <v>7</v>
      </c>
      <c r="C11" s="71" t="s">
        <v>27</v>
      </c>
      <c r="E11" s="71" t="s">
        <v>120</v>
      </c>
    </row>
    <row r="12" spans="1:44">
      <c r="A12" s="71" t="s">
        <v>7</v>
      </c>
      <c r="C12" s="71" t="s">
        <v>28</v>
      </c>
      <c r="E12" s="71" t="s">
        <v>121</v>
      </c>
    </row>
    <row r="13" spans="1:44">
      <c r="A13" s="71" t="s">
        <v>7</v>
      </c>
      <c r="C13" s="71" t="s">
        <v>42</v>
      </c>
      <c r="E13" s="71" t="s">
        <v>122</v>
      </c>
    </row>
    <row r="14" spans="1:44">
      <c r="A14" s="71" t="s">
        <v>7</v>
      </c>
      <c r="C14" s="71" t="s">
        <v>39</v>
      </c>
      <c r="E14" s="71" t="s">
        <v>123</v>
      </c>
    </row>
    <row r="15" spans="1:44">
      <c r="A15" s="71" t="s">
        <v>7</v>
      </c>
      <c r="C15" s="71" t="s">
        <v>43</v>
      </c>
      <c r="E15" s="71" t="s">
        <v>124</v>
      </c>
    </row>
    <row r="16" spans="1:44">
      <c r="A16" s="71" t="s">
        <v>7</v>
      </c>
      <c r="C16" s="71" t="s">
        <v>44</v>
      </c>
      <c r="E16" s="71" t="s">
        <v>125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53</v>
      </c>
    </row>
    <row r="23" spans="1:42">
      <c r="E23" s="71" t="s">
        <v>29</v>
      </c>
      <c r="K23" s="71" t="s">
        <v>75</v>
      </c>
      <c r="L23" s="71" t="s">
        <v>76</v>
      </c>
      <c r="M23" s="71" t="s">
        <v>14</v>
      </c>
      <c r="N23" s="71" t="s">
        <v>16</v>
      </c>
      <c r="O23" s="71" t="s">
        <v>30</v>
      </c>
      <c r="P23" s="71" t="s">
        <v>33</v>
      </c>
      <c r="Q23" s="71" t="s">
        <v>77</v>
      </c>
      <c r="R23" s="71" t="s">
        <v>31</v>
      </c>
      <c r="S23" s="71" t="s">
        <v>38</v>
      </c>
      <c r="T23" s="71" t="s">
        <v>34</v>
      </c>
      <c r="U23" s="71" t="s">
        <v>17</v>
      </c>
      <c r="V23" s="71" t="s">
        <v>79</v>
      </c>
      <c r="W23" s="71" t="s">
        <v>80</v>
      </c>
      <c r="X23" s="71" t="s">
        <v>36</v>
      </c>
      <c r="Y23" s="71" t="s">
        <v>12</v>
      </c>
      <c r="Z23" s="71" t="s">
        <v>32</v>
      </c>
      <c r="AA23" s="71" t="s">
        <v>13</v>
      </c>
      <c r="AB23" s="71" t="s">
        <v>37</v>
      </c>
      <c r="AC23" s="71" t="s">
        <v>56</v>
      </c>
      <c r="AD23" s="71" t="s">
        <v>57</v>
      </c>
      <c r="AE23" s="71" t="s">
        <v>81</v>
      </c>
      <c r="AF23" s="71" t="s">
        <v>82</v>
      </c>
      <c r="AG23" s="71" t="s">
        <v>83</v>
      </c>
      <c r="AH23" s="71" t="s">
        <v>84</v>
      </c>
      <c r="AI23" s="71" t="s">
        <v>85</v>
      </c>
      <c r="AJ23" s="71" t="s">
        <v>86</v>
      </c>
      <c r="AK23" s="71" t="s">
        <v>87</v>
      </c>
      <c r="AL23" s="71" t="s">
        <v>88</v>
      </c>
      <c r="AM23" s="71" t="s">
        <v>89</v>
      </c>
      <c r="AN23" s="71" t="s">
        <v>90</v>
      </c>
      <c r="AO23" s="71" t="s">
        <v>91</v>
      </c>
      <c r="AP23" s="71" t="s">
        <v>92</v>
      </c>
    </row>
    <row r="24" spans="1:42">
      <c r="B24" s="71" t="s">
        <v>126</v>
      </c>
      <c r="C24" s="71" t="s">
        <v>48</v>
      </c>
      <c r="E24" s="71" t="s">
        <v>127</v>
      </c>
      <c r="K24" s="71" t="s">
        <v>128</v>
      </c>
      <c r="L24" s="71" t="s">
        <v>129</v>
      </c>
      <c r="M24" s="71" t="s">
        <v>130</v>
      </c>
      <c r="N24" s="71" t="s">
        <v>131</v>
      </c>
      <c r="O24" s="71" t="s">
        <v>132</v>
      </c>
      <c r="P24" s="71" t="s">
        <v>133</v>
      </c>
      <c r="Q24" s="71" t="s">
        <v>78</v>
      </c>
      <c r="R24" s="71" t="s">
        <v>134</v>
      </c>
      <c r="S24" s="71" t="s">
        <v>135</v>
      </c>
      <c r="T24" s="71" t="s">
        <v>136</v>
      </c>
      <c r="U24" s="71" t="s">
        <v>137</v>
      </c>
      <c r="V24" s="71" t="s">
        <v>138</v>
      </c>
      <c r="W24" s="71" t="s">
        <v>139</v>
      </c>
      <c r="X24" s="71" t="s">
        <v>140</v>
      </c>
      <c r="Y24" s="71" t="s">
        <v>141</v>
      </c>
      <c r="Z24" s="71" t="s">
        <v>142</v>
      </c>
      <c r="AA24" s="71" t="s">
        <v>143</v>
      </c>
      <c r="AB24" s="71" t="s">
        <v>144</v>
      </c>
      <c r="AC24" s="71" t="s">
        <v>145</v>
      </c>
      <c r="AD24" s="71" t="s">
        <v>146</v>
      </c>
      <c r="AE24" s="71" t="s">
        <v>147</v>
      </c>
      <c r="AF24" s="71" t="s">
        <v>146</v>
      </c>
      <c r="AG24" s="71" t="s">
        <v>93</v>
      </c>
      <c r="AH24" s="71" t="s">
        <v>148</v>
      </c>
      <c r="AI24" s="71" t="s">
        <v>78</v>
      </c>
      <c r="AJ24" s="71" t="s">
        <v>94</v>
      </c>
      <c r="AK24" s="71" t="s">
        <v>140</v>
      </c>
      <c r="AL24" s="71" t="s">
        <v>141</v>
      </c>
      <c r="AM24" s="71" t="s">
        <v>149</v>
      </c>
      <c r="AN24" s="71" t="s">
        <v>150</v>
      </c>
      <c r="AO24" s="71" t="s">
        <v>151</v>
      </c>
      <c r="AP24" s="71" t="s">
        <v>152</v>
      </c>
    </row>
    <row r="25" spans="1:42">
      <c r="B25" s="71" t="s">
        <v>153</v>
      </c>
      <c r="C25" s="71" t="s">
        <v>49</v>
      </c>
      <c r="E25" s="71" t="s">
        <v>154</v>
      </c>
      <c r="K25" s="71" t="s">
        <v>155</v>
      </c>
      <c r="L25" s="71" t="s">
        <v>156</v>
      </c>
      <c r="O25" s="71" t="s">
        <v>157</v>
      </c>
      <c r="Q25" s="71" t="s">
        <v>158</v>
      </c>
      <c r="R25" s="71" t="s">
        <v>159</v>
      </c>
      <c r="S25" s="71" t="s">
        <v>160</v>
      </c>
      <c r="T25" s="71" t="s">
        <v>161</v>
      </c>
      <c r="U25" s="71" t="s">
        <v>78</v>
      </c>
      <c r="X25" s="71" t="s">
        <v>160</v>
      </c>
      <c r="Y25" s="71" t="s">
        <v>162</v>
      </c>
      <c r="Z25" s="71" t="s">
        <v>163</v>
      </c>
      <c r="AA25" s="71" t="s">
        <v>164</v>
      </c>
      <c r="AB25" s="71" t="s">
        <v>165</v>
      </c>
      <c r="AC25" s="71" t="s">
        <v>166</v>
      </c>
      <c r="AD25" s="71" t="s">
        <v>167</v>
      </c>
      <c r="AH25" s="71" t="s">
        <v>168</v>
      </c>
      <c r="AI25" s="71" t="s">
        <v>169</v>
      </c>
      <c r="AJ25" s="71" t="s">
        <v>170</v>
      </c>
    </row>
    <row r="26" spans="1:42">
      <c r="B26" s="71" t="s">
        <v>171</v>
      </c>
      <c r="C26" s="71" t="s">
        <v>50</v>
      </c>
      <c r="E26" s="71" t="s">
        <v>172</v>
      </c>
      <c r="K26" s="71" t="s">
        <v>173</v>
      </c>
      <c r="L26" s="71" t="s">
        <v>174</v>
      </c>
      <c r="O26" s="71" t="s">
        <v>175</v>
      </c>
      <c r="Q26" s="71" t="s">
        <v>176</v>
      </c>
      <c r="R26" s="71" t="s">
        <v>177</v>
      </c>
      <c r="S26" s="71" t="s">
        <v>178</v>
      </c>
      <c r="T26" s="71" t="s">
        <v>179</v>
      </c>
      <c r="U26" s="71" t="s">
        <v>78</v>
      </c>
      <c r="X26" s="71" t="s">
        <v>178</v>
      </c>
      <c r="Y26" s="71" t="s">
        <v>180</v>
      </c>
      <c r="Z26" s="71" t="s">
        <v>181</v>
      </c>
      <c r="AA26" s="71" t="s">
        <v>182</v>
      </c>
      <c r="AB26" s="71" t="s">
        <v>183</v>
      </c>
      <c r="AC26" s="71" t="s">
        <v>184</v>
      </c>
      <c r="AD26" s="71" t="s">
        <v>185</v>
      </c>
      <c r="AI26" s="71" t="s">
        <v>186</v>
      </c>
      <c r="AJ26" s="71" t="s">
        <v>187</v>
      </c>
    </row>
    <row r="28" spans="1:42">
      <c r="AC28" s="71" t="s">
        <v>188</v>
      </c>
      <c r="AD28" s="71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78F4-2968-4CE5-942E-796F334EBFAA}">
  <dimension ref="A1:E15"/>
  <sheetViews>
    <sheetView workbookViewId="0"/>
  </sheetViews>
  <sheetFormatPr defaultRowHeight="15"/>
  <sheetData>
    <row r="1" spans="1:5">
      <c r="A1" s="71" t="s">
        <v>192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97</v>
      </c>
    </row>
    <row r="4" spans="1:5">
      <c r="A4" s="71" t="s">
        <v>0</v>
      </c>
      <c r="B4" s="71" t="s">
        <v>6</v>
      </c>
      <c r="C4" s="71" t="s">
        <v>98</v>
      </c>
    </row>
    <row r="5" spans="1:5">
      <c r="A5" s="71" t="s">
        <v>0</v>
      </c>
      <c r="B5" s="71" t="s">
        <v>26</v>
      </c>
      <c r="C5" s="71" t="s">
        <v>99</v>
      </c>
      <c r="D5" s="71" t="s">
        <v>100</v>
      </c>
      <c r="E5" s="71" t="s">
        <v>45</v>
      </c>
    </row>
    <row r="8" spans="1:5">
      <c r="A8" s="71" t="s">
        <v>8</v>
      </c>
      <c r="C8" s="71" t="s">
        <v>101</v>
      </c>
    </row>
    <row r="9" spans="1:5">
      <c r="A9" s="71" t="s">
        <v>9</v>
      </c>
      <c r="C9" s="71" t="s">
        <v>102</v>
      </c>
    </row>
    <row r="10" spans="1:5">
      <c r="B10" s="71" t="s">
        <v>42</v>
      </c>
      <c r="C10" s="71" t="s">
        <v>103</v>
      </c>
    </row>
    <row r="11" spans="1:5">
      <c r="B11" s="71" t="s">
        <v>39</v>
      </c>
      <c r="C11" s="71" t="s">
        <v>103</v>
      </c>
    </row>
    <row r="12" spans="1:5">
      <c r="B12" s="71" t="s">
        <v>43</v>
      </c>
      <c r="C12" s="71" t="s">
        <v>104</v>
      </c>
    </row>
    <row r="13" spans="1:5">
      <c r="B13" s="71" t="s">
        <v>44</v>
      </c>
      <c r="C13" s="71" t="s">
        <v>105</v>
      </c>
      <c r="D13" s="71" t="s">
        <v>106</v>
      </c>
    </row>
    <row r="14" spans="1:5">
      <c r="D14" s="71" t="s">
        <v>107</v>
      </c>
    </row>
    <row r="15" spans="1:5">
      <c r="D15" s="7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2023-12-05T14:54:25Z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