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7AF68EEF-96F9-40D6-8CD3-A3CB48BDB01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C24" i="2"/>
  <c r="AE24" i="2"/>
  <c r="AH24" i="2"/>
  <c r="AK24" i="2"/>
  <c r="AL24" i="2"/>
  <c r="AM24" i="2"/>
  <c r="AN24" i="2"/>
  <c r="AO24" i="2"/>
  <c r="AP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C25" i="2"/>
  <c r="AE25" i="2"/>
  <c r="AH25" i="2"/>
  <c r="AK25" i="2"/>
  <c r="AL25" i="2"/>
  <c r="AM25" i="2"/>
  <c r="AN25" i="2"/>
  <c r="AO25" i="2"/>
  <c r="AP25" i="2"/>
  <c r="E26" i="2"/>
  <c r="K26" i="2"/>
  <c r="L26" i="2"/>
  <c r="O26" i="2"/>
  <c r="Q26" i="2"/>
  <c r="R26" i="2"/>
  <c r="S26" i="2"/>
  <c r="T26" i="2"/>
  <c r="X26" i="2"/>
  <c r="Y26" i="2"/>
  <c r="Z26" i="2"/>
  <c r="AA26" i="2"/>
  <c r="AC26" i="2" s="1"/>
  <c r="AB26" i="2"/>
  <c r="AD26" i="2"/>
  <c r="AH26" i="2"/>
  <c r="AI26" i="2"/>
  <c r="AJ26" i="2"/>
  <c r="E27" i="2"/>
  <c r="K27" i="2"/>
  <c r="L27" i="2"/>
  <c r="O27" i="2"/>
  <c r="Q27" i="2"/>
  <c r="R27" i="2"/>
  <c r="S27" i="2"/>
  <c r="T27" i="2"/>
  <c r="X27" i="2"/>
  <c r="Y27" i="2"/>
  <c r="Z27" i="2"/>
  <c r="AA27" i="2"/>
  <c r="AB27" i="2"/>
  <c r="AD27" i="2"/>
  <c r="AI27" i="2"/>
  <c r="AJ27" i="2"/>
  <c r="D5" i="1"/>
  <c r="B9" i="17"/>
  <c r="B8" i="17"/>
  <c r="B7" i="17"/>
  <c r="E15" i="2"/>
  <c r="H6" i="2"/>
  <c r="H5" i="2"/>
  <c r="H4" i="2"/>
  <c r="E2" i="2"/>
  <c r="D15" i="1"/>
  <c r="D14" i="1"/>
  <c r="D13" i="1"/>
  <c r="C13" i="1"/>
  <c r="E16" i="2" s="1"/>
  <c r="C12" i="1"/>
  <c r="C11" i="1"/>
  <c r="E14" i="2" s="1"/>
  <c r="C10" i="1"/>
  <c r="E13" i="2" s="1"/>
  <c r="C9" i="1"/>
  <c r="E11" i="2" s="1"/>
  <c r="C5" i="1"/>
  <c r="E12" i="2" s="1"/>
  <c r="C4" i="1"/>
  <c r="C3" i="1"/>
  <c r="C8" i="1" s="1"/>
  <c r="AC27" i="2" l="1"/>
  <c r="B25" i="2"/>
  <c r="D4" i="2"/>
  <c r="E4" i="2" s="1"/>
  <c r="I6" i="2"/>
  <c r="I5" i="2"/>
  <c r="D6" i="2"/>
  <c r="D5" i="2"/>
  <c r="E5" i="2" l="1"/>
  <c r="B26" i="2"/>
  <c r="E6" i="2"/>
  <c r="B24" i="2"/>
  <c r="B27" i="2" l="1"/>
</calcChain>
</file>

<file path=xl/sharedStrings.xml><?xml version="1.0" encoding="utf-8"?>
<sst xmlns="http://schemas.openxmlformats.org/spreadsheetml/2006/main" count="1020" uniqueCount="310">
  <si>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</si>
  <si>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</si>
  <si>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</si>
  <si>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</si>
  <si>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</si>
  <si>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</si>
  <si>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</si>
  <si>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</si>
  <si>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</si>
  <si>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</si>
  <si>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</si>
  <si>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</si>
  <si>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</si>
  <si>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</si>
  <si>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</si>
  <si>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</si>
  <si>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</si>
  <si>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</si>
  <si>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</si>
  <si>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</si>
  <si>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</si>
  <si>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</si>
  <si>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</si>
  <si>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</si>
  <si>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</si>
  <si>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</si>
  <si>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</si>
  <si>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</si>
  <si>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</si>
  <si>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</si>
  <si>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</si>
  <si>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</si>
  <si>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</si>
  <si>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</si>
  <si>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</si>
  <si>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</si>
  <si>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</si>
  <si>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</si>
  <si>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</si>
  <si>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</si>
  <si>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</si>
  <si>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</si>
  <si>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</si>
  <si>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</si>
  <si>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</si>
  <si>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</si>
  <si>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</si>
  <si>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</si>
  <si>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</si>
  <si>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</si>
  <si>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</si>
  <si>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</si>
  <si>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</si>
  <si>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</si>
  <si>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</si>
  <si>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</si>
  <si>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</si>
  <si>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</si>
  <si>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</si>
  <si>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</si>
  <si>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</si>
  <si>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</si>
  <si>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</si>
  <si>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</si>
  <si>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</si>
  <si>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</si>
  <si>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</si>
  <si>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</si>
  <si>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</si>
  <si>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</si>
  <si>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</si>
  <si>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</si>
  <si>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</si>
  <si>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</si>
  <si>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</si>
  <si>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</si>
  <si>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</si>
  <si>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</si>
  <si>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</si>
  <si>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</si>
  <si>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</si>
  <si>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</si>
  <si>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</si>
  <si>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</si>
  <si>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</si>
  <si>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</si>
  <si>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</si>
  <si>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</si>
  <si>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</si>
  <si>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</si>
  <si>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</si>
  <si>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</si>
  <si>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</si>
  <si>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</si>
  <si>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</si>
  <si>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</si>
  <si>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</si>
  <si>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="01/08/2023"</t>
  </si>
  <si>
    <t>="31/08/2023"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</si>
  <si>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</si>
  <si>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</si>
  <si>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</si>
  <si>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</si>
  <si>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</si>
  <si>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</si>
  <si>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</si>
  <si>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</si>
  <si>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</si>
  <si>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</si>
  <si>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</si>
  <si>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</si>
  <si>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</si>
  <si>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</si>
  <si>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</si>
  <si>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</si>
  <si>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</si>
  <si>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</si>
  <si>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</si>
  <si>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</si>
  <si>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</si>
  <si>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</si>
  <si>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</si>
  <si>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</si>
  <si>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</si>
  <si>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</si>
  <si>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</si>
  <si>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</si>
  <si>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</si>
  <si>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</si>
  <si>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</si>
  <si>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</si>
  <si>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</si>
  <si>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</si>
  <si>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</si>
  <si>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</si>
  <si>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</si>
  <si>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</si>
  <si>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</si>
  <si>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</si>
  <si>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</si>
  <si>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</si>
  <si>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</si>
  <si>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</si>
  <si>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</si>
  <si>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</si>
  <si>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</si>
  <si>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</si>
  <si>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</si>
  <si>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</si>
  <si>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</si>
  <si>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</si>
  <si>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</si>
  <si>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</si>
  <si>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</si>
  <si>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</si>
  <si>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</si>
  <si>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</si>
  <si>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</si>
  <si>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</si>
  <si>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</si>
  <si>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</si>
  <si>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</si>
  <si>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</si>
  <si>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</si>
  <si>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</si>
  <si>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</si>
  <si>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</si>
  <si>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</si>
  <si>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</si>
  <si>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</si>
  <si>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</si>
  <si>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</si>
  <si>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</si>
  <si>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</si>
  <si>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</si>
  <si>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</si>
  <si>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</si>
  <si>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</si>
  <si>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</si>
  <si>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</si>
  <si>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</si>
  <si>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</si>
  <si>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</si>
  <si>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</si>
  <si>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</si>
  <si>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</si>
  <si>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</si>
  <si>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</si>
  <si>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</si>
  <si>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</si>
  <si>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</si>
  <si>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</si>
  <si>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</si>
  <si>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</si>
  <si>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</si>
  <si>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="""UICACS"","""",""SQL="",""2=DOCNUM"",""33032582"",""14=CUSTREF"",""4520780303"",""14=U_CUSTREF"",""4520780303"",""15=DOCDATE"",""25/8/2023"",""15=TAXDATE"",""25/8/2023"",""14=CARDCODE"",""CN0097-SGD"",""14=CARDNAME"",""NATIONAL UNIVERSITY HOSPITAL(SINGAPORE) PTE. LTD."",""14=ITEMCODE"",""MS"&amp;"3YF-00730GLP"",""14=ITEMNAME"",""MS OFFICE MAC STD 2021 SNGL LTSC"",""10=QUANTITY"",""1.000000"",""14=U_PONO"","""",""15=U_PODATE"",""23/8/2023"",""10=U_TLINTCOS"",""0.000000"",""2=SLPCODE"",""101"",""14=SLPNAME"",""E0001-MM"",""14=MEMO"",""MELIZA MARQUEZ"",""14=CONTACTNAME"",""E-INVOICE (A"&amp;"P DIRECT)"",""10=LINETOTAL"",""405.620000"",""14=U_ENR"","""",""14=U_MSENR"",""S7138270"",""14=U_MSPCN"",""AB57EDFE"",""14=ADDRESS2"",""NATIONAL UNIVERSITY HOSPITAL (SHU XIA YAP)_x000D_NUHS TOWER BLOCK 1E KENT RIDGE ROAD. DEPT: USC OPS &amp; ADMIN -LEVEL 8  SINGAPORE 119228_x000D_Attn: SHU "&amp;"XIA YAP_x000D_TEL: _x000D_FAX: _x000D_EMAIL: SHU_XIA_YAP1@NUHS.EDU.SG"""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</si>
  <si>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</si>
  <si>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</si>
  <si>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</si>
  <si>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</si>
  <si>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</si>
  <si>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</si>
  <si>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</si>
  <si>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</si>
  <si>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</si>
  <si>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</si>
  <si>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</si>
  <si>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="""UICACS"","""",""SQL="",""2=DOCNUM"",""33032608"",""14=CUSTREF"",""8454005526"",""14=U_CUSTREF"",""8454005526"",""15=DOCDATE"",""28/8/2023"",""15=TAXDATE"",""28/8/2023"",""14=CARDCODE"",""CW0080-SGD"",""14=CARDNAME"",""WOODLANDSHEALTH PTE. LTD."",""14=ITEMCODE"",""MS6VC-04397GLP"",""14=ITEMNA"&amp;"ME"",""MS WIN REMOTE DESKTOP SERVICES CAL 2022 SNGL UCAL"",""10=QUANTITY"",""55.000000"",""14=U_PONO"",""945415"",""15=U_PODATE"",""25/8/2023"",""10=U_TLINTCOS"",""0.000000"",""2=SLPCODE"",""132"",""14=SLPNAME"",""E0001-CS"",""14=MEMO"",""WENDY KUM CHIOU SZE"",""14=CONTACTNAME"",""FINANCE"&amp;" DEPARTMENT - ACCOUNTS PAYABLE"",""10=LINETOTAL"",""7164.300000"",""14=U_ENR"","""",""14=U_MSENR"",""S7138270"",""14=U_MSPCN"",""92B8E51B"",""14=ADDRESS2"",""PANDIT RAKESH KUNMAR RAMSHARAN_x000D_WOODLANDSHEALTH PTE. LTD. 300A WOODLANDS AVE 1  SINGAPORE 739071_x000D_PANDIT RAKESH KUNMAR "&amp;"RAMSHARAN_x000D_TEL: 6363000_x000D_FAX: _x000D_EMAIL: RAKESH.PANDIT@SYNAPXE.SG"""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</si>
  <si>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</si>
  <si>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</si>
  <si>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</si>
  <si>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</si>
  <si>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</si>
  <si>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</si>
  <si>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</si>
  <si>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</si>
  <si>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</si>
  <si>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</si>
  <si>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</si>
  <si>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</si>
  <si>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</si>
  <si>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="""UICACS"","""",""SQL="",""2=DOCNUM"",""33032636"",""14=CUSTREF"",""7452005545"",""14=U_CUSTREF"",""7452005545"",""15=DOCDATE"",""30/8/2023"",""15=TAXDATE"",""30/8/2023"",""14=CARDCODE"",""CN0245-SGD"",""14=CARDNAME"",""NATIONAL UNIVERSITY HEALTH SYSTEM PTE. LTD."",""14=ITEMCODE"",""MS126-00"&amp;"172GLP"",""14=ITEMNAME"",""MS AZUREDEVOPSSERVERCAL SNGL LICSAPK MVL USRCAL"",""10=QUANTITY"",""12.000000"",""14=U_PONO"","""",""15=U_PODATE"",""29/8/2023"",""10=U_TLINTCOS"",""0.000000"",""2=SLPCODE"",""101"",""14=SLPNAME"",""E0001-MM"",""14=MEMO"",""MELIZA MARQUEZ"",""14=CONTACTNAME"",""E-"&amp;"INVOICE(AP DIRECT)"",""10=LINETOTAL"",""7419.240000"",""14=U_ENR"","""",""14=U_MSENR"",""S7138270"",""14=U_MSPCN"",""AB57EDFE"",""14=ADDRESS2"",""NATASYA SAHDON_x000D_NUHS TOWER BLOCK 1E KENT RIDGE ROAD, LEVEL 13  SINGAPORE 119228_x000D__x000D_TEL: 97927561_x000D_FAX: _x000D_EMAIL: Natasya_SAHDON@nuhs.ed"&amp;"u.sg"""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</si>
  <si>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</si>
  <si>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</si>
  <si>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</si>
  <si>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</si>
  <si>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</si>
  <si>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</si>
  <si>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</si>
  <si>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</si>
  <si>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</si>
  <si>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</si>
  <si>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</si>
  <si>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</si>
  <si>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</si>
  <si>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</si>
  <si>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</si>
  <si>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</si>
  <si>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</si>
  <si>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=IFERROR(AD27/AA27,0)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</si>
  <si>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</si>
  <si>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</si>
  <si>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</si>
  <si>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</si>
  <si>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</si>
  <si>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</si>
  <si>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</si>
  <si>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</si>
  <si>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="""UICACS"","""",""SQL="",""2=DOCNUM"",""33032636"",""14=CUSTREF"",""7452005545"",""14=U_CUSTREF"",""7452005545"",""15=DOCDATE"",""30/8/2023"",""15=TAXDATE"",""30/8/2023"",""14=CARDCODE"",""CN0245-SGD"",""14=CARDNAME"",""NATIONAL UNIVERSITY HEALTH SYSTEM PTE. LTD."",""14=ITEMCODE"",""MS125-00"&amp;"113GLP"",""14=ITEMNAME"",""MS AZUREDEVOPSSERVER SNGL LICSAPK MVL"",""10=QUANTITY"",""1.000000"",""14=U_PONO"","""",""15=U_PODATE"",""29/8/2023"",""10=U_TLINTCOS"",""0.000000"",""2=SLPCODE"",""101"",""14=SLPNAME"",""E0001-MM"",""14=MEMO"",""MELIZA MARQUEZ"",""14=CONTACTNAME"",""E-INVOICE(AP "&amp;"DIRECT)"",""10=LINETOTAL"",""536.900000"",""14=U_ENR"","""",""14=U_MSENR"",""S7138270"",""14=U_MSPCN"",""AB57EDFE"",""14=ADDRESS2"",""NATASYA SAHDON_x000D_NUHS TOWER BLOCK 1E KENT RIDGE ROAD, LEVEL 13  SINGAPORE 119228_x000D__x000D_TEL: 97927561_x000D_FAX: _x000D_EMAIL: Natasya_SAHDON@nuhs.edu.sg"""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</si>
  <si>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</si>
  <si>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</si>
  <si>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</si>
  <si>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</si>
  <si>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</si>
  <si>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</si>
  <si>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</si>
  <si>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</si>
  <si>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</si>
  <si>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</si>
  <si>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</si>
  <si>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</si>
  <si>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</si>
  <si>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</si>
  <si>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</si>
  <si>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</si>
  <si>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</si>
  <si>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=IFERROR(AD28/AA28,0)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</si>
  <si>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</si>
  <si>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</si>
  <si>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</si>
  <si>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</si>
  <si>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</si>
  <si>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</si>
  <si>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</si>
  <si>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</si>
  <si>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</si>
  <si>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</si>
  <si>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</si>
  <si>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</si>
  <si>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</si>
  <si>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</si>
  <si>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</si>
  <si>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</si>
  <si>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</si>
  <si>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</si>
  <si>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</si>
  <si>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</si>
  <si>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</si>
  <si>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=IFERROR(NF($E29,"ADDRESS2"),"-")</t>
  </si>
  <si>
    <t>=IFERROR(NF($E29,"U_PODATE"),"-")</t>
  </si>
  <si>
    <t>=IFERROR(NF($E29,"U_PONO"),"-")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</si>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</sst>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8" fillId="0" borderId="0" xfId="1" applyFont="1" applyAlignment="1">
      <alignment horizontal="center" vertical="top"/>
    </xf>
    <xf numFmtId="0" fontId="0" fillId="0" borderId="0" xfId="0" quotePrefix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192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"01/08/2023"</f>
        <v>01/08/2023</v>
      </c>
    </row>
    <row r="4" spans="1:6">
      <c r="A4" s="1" t="s">
        <v>0</v>
      </c>
      <c r="B4" s="4" t="s">
        <v>6</v>
      </c>
      <c r="C4" s="5" t="str">
        <f>"31/08/2023"</f>
        <v>31/08/2023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01/Aug/2023..31/Aug/2023</v>
      </c>
    </row>
    <row r="9" spans="1:6">
      <c r="A9" s="1" t="s">
        <v>9</v>
      </c>
      <c r="C9" s="3" t="str">
        <f>TEXT($C$3,"yyyyMMdd") &amp; ".." &amp; TEXT($C$4,"yyyyMMdd")</f>
        <v>20230801..20230831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9509-47DB-4800-9131-BD25A622B2B9}">
  <dimension ref="A1:AR32"/>
  <sheetViews>
    <sheetView workbookViewId="0"/>
  </sheetViews>
  <sheetFormatPr defaultRowHeight="15"/>
  <sheetData>
    <row r="1" spans="1:44">
      <c r="A1" s="69" t="s">
        <v>309</v>
      </c>
      <c r="B1" s="69" t="s">
        <v>46</v>
      </c>
      <c r="C1" s="69" t="s">
        <v>7</v>
      </c>
      <c r="D1" s="69" t="s">
        <v>7</v>
      </c>
      <c r="E1" s="69" t="s">
        <v>7</v>
      </c>
      <c r="F1" s="69" t="s">
        <v>7</v>
      </c>
      <c r="G1" s="69" t="s">
        <v>7</v>
      </c>
      <c r="H1" s="69" t="s">
        <v>7</v>
      </c>
      <c r="I1" s="69" t="s">
        <v>7</v>
      </c>
      <c r="J1" s="69" t="s">
        <v>51</v>
      </c>
      <c r="K1" s="69" t="s">
        <v>18</v>
      </c>
      <c r="L1" s="69" t="s">
        <v>18</v>
      </c>
      <c r="O1" s="69" t="s">
        <v>18</v>
      </c>
      <c r="Q1" s="69" t="s">
        <v>18</v>
      </c>
      <c r="R1" s="69" t="s">
        <v>18</v>
      </c>
      <c r="S1" s="69" t="s">
        <v>18</v>
      </c>
      <c r="T1" s="69" t="s">
        <v>18</v>
      </c>
      <c r="U1" s="69" t="s">
        <v>18</v>
      </c>
      <c r="X1" s="69" t="s">
        <v>7</v>
      </c>
      <c r="Y1" s="69" t="s">
        <v>7</v>
      </c>
      <c r="Z1" s="69" t="s">
        <v>18</v>
      </c>
      <c r="AA1" s="69" t="s">
        <v>18</v>
      </c>
      <c r="AB1" s="69" t="s">
        <v>18</v>
      </c>
      <c r="AI1" s="69" t="s">
        <v>18</v>
      </c>
      <c r="AJ1" s="69" t="s">
        <v>18</v>
      </c>
      <c r="AQ1" s="69" t="s">
        <v>7</v>
      </c>
      <c r="AR1" s="69" t="s">
        <v>7</v>
      </c>
    </row>
    <row r="2" spans="1:44">
      <c r="A2" s="69" t="s">
        <v>7</v>
      </c>
      <c r="D2" s="69" t="s">
        <v>19</v>
      </c>
      <c r="E2" s="69" t="s">
        <v>110</v>
      </c>
    </row>
    <row r="3" spans="1:44">
      <c r="A3" s="69" t="s">
        <v>7</v>
      </c>
      <c r="D3" s="69" t="s">
        <v>22</v>
      </c>
      <c r="E3" s="69" t="s">
        <v>20</v>
      </c>
      <c r="F3" s="69" t="s">
        <v>21</v>
      </c>
      <c r="G3" s="69" t="s">
        <v>23</v>
      </c>
      <c r="H3" s="69" t="s">
        <v>47</v>
      </c>
      <c r="I3" s="69" t="s">
        <v>24</v>
      </c>
    </row>
    <row r="4" spans="1:44">
      <c r="A4" s="69" t="s">
        <v>7</v>
      </c>
      <c r="C4" s="69" t="s">
        <v>11</v>
      </c>
      <c r="D4" s="69" t="s">
        <v>111</v>
      </c>
      <c r="E4" s="69" t="s">
        <v>112</v>
      </c>
      <c r="F4" s="69" t="s">
        <v>96</v>
      </c>
      <c r="G4" s="69" t="s">
        <v>25</v>
      </c>
      <c r="H4" s="69" t="s">
        <v>113</v>
      </c>
    </row>
    <row r="5" spans="1:44">
      <c r="A5" s="69" t="s">
        <v>7</v>
      </c>
      <c r="C5" s="69" t="s">
        <v>10</v>
      </c>
      <c r="D5" s="69" t="s">
        <v>114</v>
      </c>
      <c r="E5" s="69" t="s">
        <v>115</v>
      </c>
      <c r="F5" s="69" t="s">
        <v>96</v>
      </c>
      <c r="G5" s="69" t="s">
        <v>25</v>
      </c>
      <c r="H5" s="69" t="s">
        <v>113</v>
      </c>
      <c r="I5" s="69" t="s">
        <v>116</v>
      </c>
    </row>
    <row r="6" spans="1:44">
      <c r="A6" s="69" t="s">
        <v>7</v>
      </c>
      <c r="C6" s="69" t="s">
        <v>41</v>
      </c>
      <c r="D6" s="69" t="s">
        <v>117</v>
      </c>
      <c r="E6" s="69" t="s">
        <v>118</v>
      </c>
      <c r="F6" s="69" t="s">
        <v>96</v>
      </c>
      <c r="G6" s="69" t="s">
        <v>25</v>
      </c>
      <c r="H6" s="69" t="s">
        <v>113</v>
      </c>
      <c r="I6" s="69" t="s">
        <v>119</v>
      </c>
    </row>
    <row r="7" spans="1:44">
      <c r="A7" s="69" t="s">
        <v>7</v>
      </c>
    </row>
    <row r="8" spans="1:44">
      <c r="A8" s="69" t="s">
        <v>7</v>
      </c>
    </row>
    <row r="9" spans="1:44">
      <c r="A9" s="69" t="s">
        <v>7</v>
      </c>
    </row>
    <row r="10" spans="1:44">
      <c r="A10" s="69" t="s">
        <v>7</v>
      </c>
    </row>
    <row r="11" spans="1:44">
      <c r="A11" s="69" t="s">
        <v>7</v>
      </c>
      <c r="C11" s="69" t="s">
        <v>27</v>
      </c>
      <c r="E11" s="69" t="s">
        <v>120</v>
      </c>
    </row>
    <row r="12" spans="1:44">
      <c r="A12" s="69" t="s">
        <v>7</v>
      </c>
      <c r="C12" s="69" t="s">
        <v>28</v>
      </c>
      <c r="E12" s="69" t="s">
        <v>121</v>
      </c>
    </row>
    <row r="13" spans="1:44">
      <c r="A13" s="69" t="s">
        <v>7</v>
      </c>
      <c r="C13" s="69" t="s">
        <v>42</v>
      </c>
      <c r="E13" s="69" t="s">
        <v>122</v>
      </c>
    </row>
    <row r="14" spans="1:44">
      <c r="A14" s="69" t="s">
        <v>7</v>
      </c>
      <c r="C14" s="69" t="s">
        <v>39</v>
      </c>
      <c r="E14" s="69" t="s">
        <v>123</v>
      </c>
    </row>
    <row r="15" spans="1:44">
      <c r="A15" s="69" t="s">
        <v>7</v>
      </c>
      <c r="C15" s="69" t="s">
        <v>43</v>
      </c>
      <c r="E15" s="69" t="s">
        <v>124</v>
      </c>
    </row>
    <row r="16" spans="1:44">
      <c r="A16" s="69" t="s">
        <v>7</v>
      </c>
      <c r="C16" s="69" t="s">
        <v>44</v>
      </c>
      <c r="E16" s="69" t="s">
        <v>125</v>
      </c>
    </row>
    <row r="17" spans="1:42">
      <c r="A17" s="69" t="s">
        <v>7</v>
      </c>
    </row>
    <row r="18" spans="1:42">
      <c r="A18" s="69" t="s">
        <v>7</v>
      </c>
    </row>
    <row r="21" spans="1:42">
      <c r="K21" s="69" t="s">
        <v>53</v>
      </c>
    </row>
    <row r="23" spans="1:42">
      <c r="E23" s="69" t="s">
        <v>29</v>
      </c>
      <c r="K23" s="69" t="s">
        <v>75</v>
      </c>
      <c r="L23" s="69" t="s">
        <v>76</v>
      </c>
      <c r="M23" s="69" t="s">
        <v>14</v>
      </c>
      <c r="N23" s="69" t="s">
        <v>16</v>
      </c>
      <c r="O23" s="69" t="s">
        <v>30</v>
      </c>
      <c r="P23" s="69" t="s">
        <v>33</v>
      </c>
      <c r="Q23" s="69" t="s">
        <v>77</v>
      </c>
      <c r="R23" s="69" t="s">
        <v>31</v>
      </c>
      <c r="S23" s="69" t="s">
        <v>38</v>
      </c>
      <c r="T23" s="69" t="s">
        <v>34</v>
      </c>
      <c r="U23" s="69" t="s">
        <v>17</v>
      </c>
      <c r="V23" s="69" t="s">
        <v>79</v>
      </c>
      <c r="W23" s="69" t="s">
        <v>80</v>
      </c>
      <c r="X23" s="69" t="s">
        <v>36</v>
      </c>
      <c r="Y23" s="69" t="s">
        <v>12</v>
      </c>
      <c r="Z23" s="69" t="s">
        <v>32</v>
      </c>
      <c r="AA23" s="69" t="s">
        <v>13</v>
      </c>
      <c r="AB23" s="69" t="s">
        <v>37</v>
      </c>
      <c r="AC23" s="69" t="s">
        <v>56</v>
      </c>
      <c r="AD23" s="69" t="s">
        <v>57</v>
      </c>
      <c r="AE23" s="69" t="s">
        <v>81</v>
      </c>
      <c r="AF23" s="69" t="s">
        <v>82</v>
      </c>
      <c r="AG23" s="69" t="s">
        <v>83</v>
      </c>
      <c r="AH23" s="69" t="s">
        <v>84</v>
      </c>
      <c r="AI23" s="69" t="s">
        <v>85</v>
      </c>
      <c r="AJ23" s="69" t="s">
        <v>86</v>
      </c>
      <c r="AK23" s="69" t="s">
        <v>87</v>
      </c>
      <c r="AL23" s="69" t="s">
        <v>88</v>
      </c>
      <c r="AM23" s="69" t="s">
        <v>89</v>
      </c>
      <c r="AN23" s="69" t="s">
        <v>90</v>
      </c>
      <c r="AO23" s="69" t="s">
        <v>91</v>
      </c>
      <c r="AP23" s="69" t="s">
        <v>92</v>
      </c>
    </row>
    <row r="24" spans="1:42">
      <c r="B24" s="69" t="s">
        <v>126</v>
      </c>
      <c r="C24" s="69" t="s">
        <v>48</v>
      </c>
      <c r="E24" s="69" t="s">
        <v>127</v>
      </c>
      <c r="K24" s="69" t="s">
        <v>128</v>
      </c>
      <c r="L24" s="69" t="s">
        <v>129</v>
      </c>
      <c r="M24" s="69" t="s">
        <v>130</v>
      </c>
      <c r="N24" s="69" t="s">
        <v>131</v>
      </c>
      <c r="O24" s="69" t="s">
        <v>132</v>
      </c>
      <c r="P24" s="69" t="s">
        <v>133</v>
      </c>
      <c r="Q24" s="69" t="s">
        <v>78</v>
      </c>
      <c r="R24" s="69" t="s">
        <v>134</v>
      </c>
      <c r="S24" s="69" t="s">
        <v>135</v>
      </c>
      <c r="T24" s="69" t="s">
        <v>136</v>
      </c>
      <c r="U24" s="69" t="s">
        <v>137</v>
      </c>
      <c r="V24" s="69" t="s">
        <v>138</v>
      </c>
      <c r="W24" s="69" t="s">
        <v>139</v>
      </c>
      <c r="X24" s="69" t="s">
        <v>140</v>
      </c>
      <c r="Y24" s="69" t="s">
        <v>141</v>
      </c>
      <c r="Z24" s="69" t="s">
        <v>142</v>
      </c>
      <c r="AA24" s="69" t="s">
        <v>143</v>
      </c>
      <c r="AB24" s="69" t="s">
        <v>144</v>
      </c>
      <c r="AC24" s="69" t="s">
        <v>145</v>
      </c>
      <c r="AD24" s="69" t="s">
        <v>146</v>
      </c>
      <c r="AE24" s="69" t="s">
        <v>147</v>
      </c>
      <c r="AF24" s="69" t="s">
        <v>146</v>
      </c>
      <c r="AG24" s="69" t="s">
        <v>93</v>
      </c>
      <c r="AH24" s="69" t="s">
        <v>148</v>
      </c>
      <c r="AI24" s="69" t="s">
        <v>78</v>
      </c>
      <c r="AJ24" s="69" t="s">
        <v>94</v>
      </c>
      <c r="AK24" s="69" t="s">
        <v>140</v>
      </c>
      <c r="AL24" s="69" t="s">
        <v>141</v>
      </c>
      <c r="AM24" s="69" t="s">
        <v>149</v>
      </c>
      <c r="AN24" s="69" t="s">
        <v>150</v>
      </c>
      <c r="AO24" s="69" t="s">
        <v>151</v>
      </c>
      <c r="AP24" s="69" t="s">
        <v>152</v>
      </c>
    </row>
    <row r="25" spans="1:42">
      <c r="A25" s="69" t="s">
        <v>191</v>
      </c>
      <c r="B25" s="69" t="s">
        <v>153</v>
      </c>
      <c r="C25" s="69" t="s">
        <v>48</v>
      </c>
      <c r="E25" s="69" t="s">
        <v>195</v>
      </c>
      <c r="K25" s="69" t="s">
        <v>196</v>
      </c>
      <c r="L25" s="69" t="s">
        <v>197</v>
      </c>
      <c r="M25" s="69" t="s">
        <v>155</v>
      </c>
      <c r="N25" s="69" t="s">
        <v>156</v>
      </c>
      <c r="O25" s="69" t="s">
        <v>157</v>
      </c>
      <c r="P25" s="69" t="s">
        <v>198</v>
      </c>
      <c r="Q25" s="69" t="s">
        <v>78</v>
      </c>
      <c r="R25" s="69" t="s">
        <v>158</v>
      </c>
      <c r="S25" s="69" t="s">
        <v>159</v>
      </c>
      <c r="T25" s="69" t="s">
        <v>161</v>
      </c>
      <c r="U25" s="69" t="s">
        <v>199</v>
      </c>
      <c r="V25" s="69" t="s">
        <v>200</v>
      </c>
      <c r="W25" s="69" t="s">
        <v>201</v>
      </c>
      <c r="X25" s="69" t="s">
        <v>160</v>
      </c>
      <c r="Y25" s="69" t="s">
        <v>162</v>
      </c>
      <c r="Z25" s="69" t="s">
        <v>163</v>
      </c>
      <c r="AA25" s="69" t="s">
        <v>164</v>
      </c>
      <c r="AB25" s="69" t="s">
        <v>165</v>
      </c>
      <c r="AC25" s="69" t="s">
        <v>166</v>
      </c>
      <c r="AD25" s="69" t="s">
        <v>167</v>
      </c>
      <c r="AE25" s="69" t="s">
        <v>202</v>
      </c>
      <c r="AF25" s="69" t="s">
        <v>167</v>
      </c>
      <c r="AG25" s="69" t="s">
        <v>93</v>
      </c>
      <c r="AH25" s="69" t="s">
        <v>168</v>
      </c>
      <c r="AI25" s="69" t="s">
        <v>78</v>
      </c>
      <c r="AJ25" s="69" t="s">
        <v>94</v>
      </c>
      <c r="AK25" s="69" t="s">
        <v>160</v>
      </c>
      <c r="AL25" s="69" t="s">
        <v>162</v>
      </c>
      <c r="AM25" s="69" t="s">
        <v>203</v>
      </c>
      <c r="AN25" s="69" t="s">
        <v>204</v>
      </c>
      <c r="AO25" s="69" t="s">
        <v>205</v>
      </c>
      <c r="AP25" s="69" t="s">
        <v>206</v>
      </c>
    </row>
    <row r="26" spans="1:42">
      <c r="A26" s="69" t="s">
        <v>191</v>
      </c>
      <c r="B26" s="69" t="s">
        <v>171</v>
      </c>
      <c r="C26" s="69" t="s">
        <v>48</v>
      </c>
      <c r="E26" s="69" t="s">
        <v>207</v>
      </c>
      <c r="K26" s="69" t="s">
        <v>208</v>
      </c>
      <c r="L26" s="69" t="s">
        <v>209</v>
      </c>
      <c r="M26" s="69" t="s">
        <v>173</v>
      </c>
      <c r="N26" s="69" t="s">
        <v>174</v>
      </c>
      <c r="O26" s="69" t="s">
        <v>175</v>
      </c>
      <c r="P26" s="69" t="s">
        <v>210</v>
      </c>
      <c r="Q26" s="69" t="s">
        <v>78</v>
      </c>
      <c r="R26" s="69" t="s">
        <v>176</v>
      </c>
      <c r="S26" s="69" t="s">
        <v>177</v>
      </c>
      <c r="T26" s="69" t="s">
        <v>179</v>
      </c>
      <c r="U26" s="69" t="s">
        <v>211</v>
      </c>
      <c r="V26" s="69" t="s">
        <v>212</v>
      </c>
      <c r="W26" s="69" t="s">
        <v>213</v>
      </c>
      <c r="X26" s="69" t="s">
        <v>178</v>
      </c>
      <c r="Y26" s="69" t="s">
        <v>180</v>
      </c>
      <c r="Z26" s="69" t="s">
        <v>181</v>
      </c>
      <c r="AA26" s="69" t="s">
        <v>182</v>
      </c>
      <c r="AB26" s="69" t="s">
        <v>183</v>
      </c>
      <c r="AC26" s="69" t="s">
        <v>184</v>
      </c>
      <c r="AD26" s="69" t="s">
        <v>185</v>
      </c>
      <c r="AE26" s="69" t="s">
        <v>214</v>
      </c>
      <c r="AF26" s="69" t="s">
        <v>185</v>
      </c>
      <c r="AG26" s="69" t="s">
        <v>93</v>
      </c>
      <c r="AH26" s="69" t="s">
        <v>215</v>
      </c>
      <c r="AI26" s="69" t="s">
        <v>78</v>
      </c>
      <c r="AJ26" s="69" t="s">
        <v>94</v>
      </c>
      <c r="AK26" s="69" t="s">
        <v>178</v>
      </c>
      <c r="AL26" s="69" t="s">
        <v>180</v>
      </c>
      <c r="AM26" s="69" t="s">
        <v>216</v>
      </c>
      <c r="AN26" s="69" t="s">
        <v>217</v>
      </c>
      <c r="AO26" s="69" t="s">
        <v>218</v>
      </c>
      <c r="AP26" s="69" t="s">
        <v>219</v>
      </c>
    </row>
    <row r="27" spans="1:42">
      <c r="A27" s="69" t="s">
        <v>191</v>
      </c>
      <c r="B27" s="69" t="s">
        <v>220</v>
      </c>
      <c r="C27" s="69" t="s">
        <v>48</v>
      </c>
      <c r="E27" s="69" t="s">
        <v>221</v>
      </c>
      <c r="K27" s="69" t="s">
        <v>222</v>
      </c>
      <c r="L27" s="69" t="s">
        <v>223</v>
      </c>
      <c r="M27" s="69" t="s">
        <v>224</v>
      </c>
      <c r="N27" s="69" t="s">
        <v>225</v>
      </c>
      <c r="O27" s="69" t="s">
        <v>226</v>
      </c>
      <c r="P27" s="69" t="s">
        <v>227</v>
      </c>
      <c r="Q27" s="69" t="s">
        <v>78</v>
      </c>
      <c r="R27" s="69" t="s">
        <v>228</v>
      </c>
      <c r="S27" s="69" t="s">
        <v>229</v>
      </c>
      <c r="T27" s="69" t="s">
        <v>230</v>
      </c>
      <c r="U27" s="69" t="s">
        <v>231</v>
      </c>
      <c r="V27" s="69" t="s">
        <v>232</v>
      </c>
      <c r="W27" s="69" t="s">
        <v>233</v>
      </c>
      <c r="X27" s="69" t="s">
        <v>234</v>
      </c>
      <c r="Y27" s="69" t="s">
        <v>235</v>
      </c>
      <c r="Z27" s="69" t="s">
        <v>236</v>
      </c>
      <c r="AA27" s="69" t="s">
        <v>237</v>
      </c>
      <c r="AB27" s="69" t="s">
        <v>238</v>
      </c>
      <c r="AC27" s="69" t="s">
        <v>239</v>
      </c>
      <c r="AD27" s="69" t="s">
        <v>240</v>
      </c>
      <c r="AE27" s="69" t="s">
        <v>241</v>
      </c>
      <c r="AF27" s="69" t="s">
        <v>240</v>
      </c>
      <c r="AG27" s="69" t="s">
        <v>93</v>
      </c>
      <c r="AH27" s="69" t="s">
        <v>242</v>
      </c>
      <c r="AI27" s="69" t="s">
        <v>78</v>
      </c>
      <c r="AJ27" s="69" t="s">
        <v>94</v>
      </c>
      <c r="AK27" s="69" t="s">
        <v>234</v>
      </c>
      <c r="AL27" s="69" t="s">
        <v>235</v>
      </c>
      <c r="AM27" s="69" t="s">
        <v>243</v>
      </c>
      <c r="AN27" s="69" t="s">
        <v>244</v>
      </c>
      <c r="AO27" s="69" t="s">
        <v>245</v>
      </c>
      <c r="AP27" s="69" t="s">
        <v>246</v>
      </c>
    </row>
    <row r="28" spans="1:42">
      <c r="A28" s="69" t="s">
        <v>191</v>
      </c>
      <c r="B28" s="69" t="s">
        <v>247</v>
      </c>
      <c r="C28" s="69" t="s">
        <v>48</v>
      </c>
      <c r="E28" s="69" t="s">
        <v>248</v>
      </c>
      <c r="K28" s="69" t="s">
        <v>249</v>
      </c>
      <c r="L28" s="69" t="s">
        <v>250</v>
      </c>
      <c r="M28" s="69" t="s">
        <v>251</v>
      </c>
      <c r="N28" s="69" t="s">
        <v>252</v>
      </c>
      <c r="O28" s="69" t="s">
        <v>253</v>
      </c>
      <c r="P28" s="69" t="s">
        <v>254</v>
      </c>
      <c r="Q28" s="69" t="s">
        <v>78</v>
      </c>
      <c r="R28" s="69" t="s">
        <v>255</v>
      </c>
      <c r="S28" s="69" t="s">
        <v>256</v>
      </c>
      <c r="T28" s="69" t="s">
        <v>257</v>
      </c>
      <c r="U28" s="69" t="s">
        <v>258</v>
      </c>
      <c r="V28" s="69" t="s">
        <v>259</v>
      </c>
      <c r="W28" s="69" t="s">
        <v>260</v>
      </c>
      <c r="X28" s="69" t="s">
        <v>261</v>
      </c>
      <c r="Y28" s="69" t="s">
        <v>262</v>
      </c>
      <c r="Z28" s="69" t="s">
        <v>263</v>
      </c>
      <c r="AA28" s="69" t="s">
        <v>264</v>
      </c>
      <c r="AB28" s="69" t="s">
        <v>265</v>
      </c>
      <c r="AC28" s="69" t="s">
        <v>266</v>
      </c>
      <c r="AD28" s="69" t="s">
        <v>267</v>
      </c>
      <c r="AE28" s="69" t="s">
        <v>268</v>
      </c>
      <c r="AF28" s="69" t="s">
        <v>267</v>
      </c>
      <c r="AG28" s="69" t="s">
        <v>93</v>
      </c>
      <c r="AH28" s="69" t="s">
        <v>269</v>
      </c>
      <c r="AI28" s="69" t="s">
        <v>78</v>
      </c>
      <c r="AJ28" s="69" t="s">
        <v>94</v>
      </c>
      <c r="AK28" s="69" t="s">
        <v>261</v>
      </c>
      <c r="AL28" s="69" t="s">
        <v>262</v>
      </c>
      <c r="AM28" s="69" t="s">
        <v>270</v>
      </c>
      <c r="AN28" s="69" t="s">
        <v>271</v>
      </c>
      <c r="AO28" s="69" t="s">
        <v>272</v>
      </c>
      <c r="AP28" s="69" t="s">
        <v>273</v>
      </c>
    </row>
    <row r="29" spans="1:42">
      <c r="B29" s="69" t="s">
        <v>274</v>
      </c>
      <c r="C29" s="69" t="s">
        <v>49</v>
      </c>
      <c r="E29" s="69" t="s">
        <v>154</v>
      </c>
      <c r="K29" s="69" t="s">
        <v>275</v>
      </c>
      <c r="L29" s="69" t="s">
        <v>276</v>
      </c>
      <c r="O29" s="69" t="s">
        <v>277</v>
      </c>
      <c r="Q29" s="69" t="s">
        <v>278</v>
      </c>
      <c r="R29" s="69" t="s">
        <v>279</v>
      </c>
      <c r="S29" s="69" t="s">
        <v>280</v>
      </c>
      <c r="T29" s="69" t="s">
        <v>281</v>
      </c>
      <c r="U29" s="69" t="s">
        <v>78</v>
      </c>
      <c r="X29" s="69" t="s">
        <v>280</v>
      </c>
      <c r="Y29" s="69" t="s">
        <v>282</v>
      </c>
      <c r="Z29" s="69" t="s">
        <v>283</v>
      </c>
      <c r="AA29" s="69" t="s">
        <v>284</v>
      </c>
      <c r="AB29" s="69" t="s">
        <v>285</v>
      </c>
      <c r="AC29" s="69" t="s">
        <v>286</v>
      </c>
      <c r="AD29" s="69" t="s">
        <v>287</v>
      </c>
      <c r="AH29" s="69" t="s">
        <v>288</v>
      </c>
      <c r="AI29" s="69" t="s">
        <v>289</v>
      </c>
      <c r="AJ29" s="69" t="s">
        <v>290</v>
      </c>
    </row>
    <row r="30" spans="1:42">
      <c r="B30" s="69" t="s">
        <v>291</v>
      </c>
      <c r="C30" s="69" t="s">
        <v>50</v>
      </c>
      <c r="E30" s="69" t="s">
        <v>172</v>
      </c>
      <c r="K30" s="69" t="s">
        <v>292</v>
      </c>
      <c r="L30" s="69" t="s">
        <v>293</v>
      </c>
      <c r="O30" s="69" t="s">
        <v>294</v>
      </c>
      <c r="Q30" s="69" t="s">
        <v>295</v>
      </c>
      <c r="R30" s="69" t="s">
        <v>296</v>
      </c>
      <c r="S30" s="69" t="s">
        <v>297</v>
      </c>
      <c r="T30" s="69" t="s">
        <v>298</v>
      </c>
      <c r="U30" s="69" t="s">
        <v>78</v>
      </c>
      <c r="X30" s="69" t="s">
        <v>297</v>
      </c>
      <c r="Y30" s="69" t="s">
        <v>299</v>
      </c>
      <c r="Z30" s="69" t="s">
        <v>300</v>
      </c>
      <c r="AA30" s="69" t="s">
        <v>301</v>
      </c>
      <c r="AB30" s="69" t="s">
        <v>302</v>
      </c>
      <c r="AC30" s="69" t="s">
        <v>303</v>
      </c>
      <c r="AD30" s="69" t="s">
        <v>304</v>
      </c>
      <c r="AI30" s="69" t="s">
        <v>305</v>
      </c>
      <c r="AJ30" s="69" t="s">
        <v>306</v>
      </c>
    </row>
    <row r="32" spans="1:42">
      <c r="AC32" s="69" t="s">
        <v>307</v>
      </c>
      <c r="AD32" s="69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2"/>
  <sheetViews>
    <sheetView tabSelected="1" topLeftCell="K19" zoomScale="85" zoomScaleNormal="85" workbookViewId="0">
      <selection activeCell="AL25" sqref="AL25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2.42578125" style="17" customWidth="1"/>
    <col min="17" max="17" width="8.85546875" style="4" hidden="1" customWidth="1"/>
    <col min="18" max="18" width="12.42578125" style="4" bestFit="1" customWidth="1"/>
    <col min="19" max="19" width="31.28515625" style="4" customWidth="1"/>
    <col min="20" max="20" width="15.140625" style="3" bestFit="1" customWidth="1"/>
    <col min="21" max="21" width="10.7109375" style="4" bestFit="1" customWidth="1"/>
    <col min="22" max="22" width="16.140625" style="4" customWidth="1"/>
    <col min="23" max="23" width="12.140625" style="4" customWidth="1"/>
    <col min="24" max="24" width="17.7109375" style="4" hidden="1" customWidth="1"/>
    <col min="25" max="25" width="36.28515625" style="4" hidden="1" customWidth="1"/>
    <col min="26" max="26" width="9.140625" style="4" customWidth="1"/>
    <col min="27" max="27" width="10.5703125" style="19" bestFit="1" customWidth="1"/>
    <col min="28" max="28" width="23.42578125" style="4" customWidth="1"/>
    <col min="29" max="34" width="23" style="4" customWidth="1"/>
    <col min="35" max="35" width="10.7109375" style="4" bestFit="1" customWidth="1"/>
    <col min="36" max="36" width="10.5703125" style="4" bestFit="1" customWidth="1"/>
    <col min="37" max="37" width="11.28515625" style="38" customWidth="1"/>
    <col min="38" max="38" width="43.5703125" style="38" customWidth="1"/>
    <col min="39" max="39" width="17.85546875" style="4" customWidth="1"/>
    <col min="40" max="40" width="18.42578125" style="21" customWidth="1"/>
    <col min="41" max="41" width="19" style="21" customWidth="1"/>
    <col min="42" max="42" width="20" style="21" customWidth="1"/>
    <col min="43" max="44" width="9.28515625" style="4" hidden="1" customWidth="1"/>
    <col min="45" max="16384" width="9.28515625" style="4"/>
  </cols>
  <sheetData>
    <row r="1" spans="1:44" s="1" customFormat="1" hidden="1">
      <c r="A1" s="1" t="s">
        <v>194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I1" s="1" t="s">
        <v>18</v>
      </c>
      <c r="AJ1" s="1" t="s">
        <v>18</v>
      </c>
      <c r="AK1" s="37"/>
      <c r="AL1" s="37"/>
      <c r="AN1" s="22"/>
      <c r="AO1" s="22"/>
      <c r="AP1" s="22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K8" s="45"/>
    </row>
    <row r="9" spans="1:44" hidden="1">
      <c r="A9" s="1" t="s">
        <v>7</v>
      </c>
      <c r="K9" s="45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20230801..20230831</v>
      </c>
      <c r="K11" s="45"/>
    </row>
    <row r="12" spans="1:44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4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4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4" hidden="1">
      <c r="A15" s="1" t="s">
        <v>7</v>
      </c>
      <c r="C15" s="4" t="s">
        <v>43</v>
      </c>
      <c r="E15" s="4" t="str">
        <f>Option!$C$12</f>
        <v>'MS'</v>
      </c>
      <c r="AI15" s="15"/>
    </row>
    <row r="16" spans="1:44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0" hidden="1">
      <c r="A17" s="1" t="s">
        <v>7</v>
      </c>
    </row>
    <row r="18" spans="1:50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K18" s="39"/>
      <c r="AL18" s="39"/>
      <c r="AN18" s="26"/>
      <c r="AO18" s="26"/>
      <c r="AP18" s="26"/>
    </row>
    <row r="20" spans="1:50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50" s="43" customFormat="1" ht="18.75">
      <c r="A21" s="42"/>
      <c r="B21" s="42"/>
      <c r="I21" s="44"/>
      <c r="K21" s="68" t="s">
        <v>53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</row>
    <row r="22" spans="1:50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50" s="56" customFormat="1" ht="47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17</v>
      </c>
      <c r="V23" s="53" t="s">
        <v>79</v>
      </c>
      <c r="W23" s="53" t="s">
        <v>80</v>
      </c>
      <c r="X23" s="60" t="s">
        <v>36</v>
      </c>
      <c r="Y23" s="60" t="s">
        <v>12</v>
      </c>
      <c r="Z23" s="50" t="s">
        <v>32</v>
      </c>
      <c r="AA23" s="50" t="s">
        <v>13</v>
      </c>
      <c r="AB23" s="50" t="s">
        <v>37</v>
      </c>
      <c r="AC23" s="61" t="s">
        <v>56</v>
      </c>
      <c r="AD23" s="61" t="s">
        <v>57</v>
      </c>
      <c r="AE23" s="49" t="s">
        <v>81</v>
      </c>
      <c r="AF23" s="50" t="s">
        <v>82</v>
      </c>
      <c r="AG23" s="51" t="s">
        <v>83</v>
      </c>
      <c r="AH23" s="50" t="s">
        <v>84</v>
      </c>
      <c r="AI23" s="50" t="s">
        <v>85</v>
      </c>
      <c r="AJ23" s="53" t="s">
        <v>86</v>
      </c>
      <c r="AK23" s="54" t="s">
        <v>87</v>
      </c>
      <c r="AL23" s="54" t="s">
        <v>88</v>
      </c>
      <c r="AM23" s="54" t="s">
        <v>89</v>
      </c>
      <c r="AN23" s="54" t="s">
        <v>90</v>
      </c>
      <c r="AO23" s="54" t="s">
        <v>91</v>
      </c>
      <c r="AP23" s="54" t="s">
        <v>92</v>
      </c>
    </row>
    <row r="24" spans="1:50">
      <c r="B24" s="1" t="str">
        <f>IF(K24="","Hide","Show")</f>
        <v>Show</v>
      </c>
      <c r="C24" s="4" t="s">
        <v>48</v>
      </c>
      <c r="E24" s="12" t="str">
        <f>"""UICACS"","""",""SQL="",""2=DOCNUM"",""33032436"",""14=CUSTREF"",""4510555978"",""14=U_CUSTREF"",""4510555978"",""15=DOCDATE"",""4/8/2023"",""15=TAXDATE"",""4/8/2023"",""14=CARDCODE"",""CT0005-SGD"",""14=CARDNAME"",""TAN TOCK SENG HOSPITAL PTE LTD"",""14=ITEMCODE"",""MS065-08773GLP"",""14=ITE"&amp;"MNAME"",""MS EXCEL 2021 SLNG LTSC"",""10=QUANTITY"",""1.000000"",""14=U_PONO"",""944975"",""15=U_PODATE"",""2/8/2023"",""10=U_TLINTCOS"",""0.000000"",""2=SLPCODE"",""132"",""14=SLPNAME"",""E0001-CS"",""14=MEMO"",""WENDY KUM CHIOU SZE"",""14=CONTACTNAME"",""E-INVOICE (AP DIRECT)"",""10=LINET"&amp;"OTAL"",""158.400000"",""14=U_ENR"","""",""14=U_MSENR"",""S7138270"",""14=U_MSPCN"",""45018483"",""14=ADDRESS2"",""CONRAD CHAN EN ZUO_x000D_TAN TOCK SENG HOSPITAL PTE LTD NO. 11 JALAN TAN TOCK SENG  SINGAPORE 308433_x000D_CONRAD CHAN EN ZUO_x000D_TEL: 82827714_x000D_FAX: _x000D_EMAIL:"""</f>
        <v>"UICACS","","SQL=","2=DOCNUM","33032436","14=CUSTREF","4510555978","14=U_CUSTREF","4510555978","15=DOCDATE","4/8/2023","15=TAXDATE","4/8/2023","14=CARDCODE","CT0005-SGD","14=CARDNAME","TAN TOCK SENG HOSPITAL PTE LTD","14=ITEMCODE","MS065-08773GLP","14=ITEMNAME","MS EXCEL 2021 SLNG LTSC","10=QUANTITY","1.000000","14=U_PONO","944975","15=U_PODATE","2/8/2023","10=U_TLINTCOS","0.000000","2=SLPCODE","132","14=SLPNAME","E0001-CS","14=MEMO","WENDY KUM CHIOU SZE","14=CONTACTNAME","E-INVOICE (AP DIRECT)","10=LINETOTAL","158.400000","14=U_ENR","","14=U_MSENR","S7138270","14=U_MSPCN","45018483","14=ADDRESS2","CONRAD CHAN EN ZUO_x000D_TAN TOCK SENG HOSPITAL PTE LTD NO. 11 JALAN TAN TOCK SENG  SINGAPORE 308433_x000D_CONRAD CHAN EN ZUO_x000D_TEL: 82827714_x000D_FAX: _x000D_EMAIL:"</v>
      </c>
      <c r="K24" s="21">
        <f>MONTH(N24)</f>
        <v>8</v>
      </c>
      <c r="L24" s="21">
        <f>YEAR(N24)</f>
        <v>2023</v>
      </c>
      <c r="M24" s="21">
        <v>33032436</v>
      </c>
      <c r="N24" s="41">
        <v>45142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"CT0005-SGD"</f>
        <v>CT0005-SGD</v>
      </c>
      <c r="S24" s="4" t="str">
        <f>"TAN TOCK SENG HOSPITAL PTE LTD"</f>
        <v>TAN TOCK SENG HOSPITAL PTE LTD</v>
      </c>
      <c r="T24" s="3" t="str">
        <f>"4510555978"</f>
        <v>4510555978</v>
      </c>
      <c r="U24" s="47">
        <v>45140</v>
      </c>
      <c r="V24" s="47">
        <v>45142</v>
      </c>
      <c r="W24" s="48">
        <f>SUM(N24-U24)</f>
        <v>2</v>
      </c>
      <c r="X24" s="4" t="str">
        <f>"MS065-08773GLP"</f>
        <v>MS065-08773GLP</v>
      </c>
      <c r="Y24" s="4" t="str">
        <f>"MS EXCEL 2021 SLNG LTSC"</f>
        <v>MS EXCEL 2021 SLNG LTSC</v>
      </c>
      <c r="Z24" s="62" t="str">
        <f>"WENDY KUM CHIOU SZE"</f>
        <v>WENDY KUM CHIOU SZE</v>
      </c>
      <c r="AA24" s="48">
        <v>1</v>
      </c>
      <c r="AB24" s="62" t="str">
        <f>"E-INVOICE (AP DIRECT)"</f>
        <v>E-INVOICE (AP DIRECT)</v>
      </c>
      <c r="AC24" s="40">
        <f>IFERROR(AD24/AA24,0)</f>
        <v>158.4</v>
      </c>
      <c r="AD24" s="40">
        <v>158.4</v>
      </c>
      <c r="AE24" s="52" t="str">
        <f>"-"</f>
        <v>-</v>
      </c>
      <c r="AF24" s="66">
        <v>158.4</v>
      </c>
      <c r="AG24" s="52" t="s">
        <v>93</v>
      </c>
      <c r="AH24" s="63" t="str">
        <f>"CONRAD CHAN EN ZUO_x000D_TAN TOCK SENG HOSPITAL PTE LTD NO. 11 JALAN TAN TOCK SENG  SINGAPORE 308433_x000D_CONRAD CHAN EN ZUO_x000D_TEL: 82827714_x000D_FAX: _x000D_EMAIL:"</f>
        <v>CONRAD CHAN EN ZUO_x000D_TAN TOCK SENG HOSPITAL PTE LTD NO. 11 JALAN TAN TOCK SENG  SINGAPORE 308433_x000D_CONRAD CHAN EN ZUO_x000D_TEL: 82827714_x000D_FAX: _x000D_EMAIL:</v>
      </c>
      <c r="AI24" s="5" t="s">
        <v>78</v>
      </c>
      <c r="AJ24" s="4" t="s">
        <v>94</v>
      </c>
      <c r="AK24" s="4" t="str">
        <f>"MS065-08773GLP"</f>
        <v>MS065-08773GLP</v>
      </c>
      <c r="AL24" s="64" t="str">
        <f>"MS EXCEL 2021 SLNG LTSC"</f>
        <v>MS EXCEL 2021 SLNG LTSC</v>
      </c>
      <c r="AM24" s="4" t="str">
        <f>"-"</f>
        <v>-</v>
      </c>
      <c r="AN24" s="21" t="str">
        <f>"-"</f>
        <v>-</v>
      </c>
      <c r="AO24" s="21" t="str">
        <f>"-"</f>
        <v>-</v>
      </c>
      <c r="AP24" s="21" t="str">
        <f>"-"</f>
        <v>-</v>
      </c>
    </row>
    <row r="25" spans="1:50">
      <c r="A25" s="1" t="s">
        <v>191</v>
      </c>
      <c r="B25" s="1" t="str">
        <f t="shared" ref="B25" si="0">IF(K25="","Hide","Show")</f>
        <v>Show</v>
      </c>
      <c r="C25" s="4" t="s">
        <v>48</v>
      </c>
      <c r="E25" s="12" t="str">
        <f>"""UICACS"","""",""SQL="",""2=DOCNUM"",""33032608"",""14=CUSTREF"",""8454005526"",""14=U_CUSTREF"",""8454005526"",""15=DOCDATE"",""28/8/2023"",""15=TAXDATE"",""28/8/2023"",""14=CARDCODE"",""CW0080-SGD"",""14=CARDNAME"",""WOODLANDSHEALTH PTE. LTD."",""14=ITEMCODE"",""MS6VC-04397GLP"",""14=ITEMNA"&amp;"ME"",""MS WIN REMOTE DESKTOP SERVICES CAL 2022 SNGL UCAL"",""10=QUANTITY"",""55.000000"",""14=U_PONO"",""945415"",""15=U_PODATE"",""25/8/2023"",""10=U_TLINTCOS"",""0.000000"",""2=SLPCODE"",""132"",""14=SLPNAME"",""E0001-CS"",""14=MEMO"",""WENDY KUM CHIOU SZE"",""14=CONTACTNAME"",""FINANCE"&amp;" DEPARTMENT - ACCOUNTS PAYABLE"",""10=LINETOTAL"",""7164.300000"",""14=U_ENR"","""",""14=U_MSENR"",""S7138270"",""14=U_MSPCN"",""92B8E51B"",""14=ADDRESS2"",""PANDIT RAKESH KUNMAR RAMSHARAN_x000D_WOODLANDSHEALTH PTE. LTD. 300A WOODLANDS AVE 1  SINGAPORE 739071_x000D_PANDIT RAKESH KUNMAR "&amp;"RAMSHARAN_x000D_TEL: 6363000_x000D_FAX: _x000D_EMAIL: RAKESH.PANDIT@SYNAPXE.SG"""</f>
        <v>"UICACS","","SQL=","2=DOCNUM","33032608","14=CUSTREF","8454005526","14=U_CUSTREF","8454005526","15=DOCDATE","28/8/2023","15=TAXDATE","28/8/2023","14=CARDCODE","CW0080-SGD","14=CARDNAME","WOODLANDSHEALTH PTE. LTD.","14=ITEMCODE","MS6VC-04397GLP","14=ITEMNAME","MS WIN REMOTE DESKTOP SERVICES CAL 2022 SNGL UCAL","10=QUANTITY","55.000000","14=U_PONO","945415","15=U_PODATE","25/8/2023","10=U_TLINTCOS","0.000000","2=SLPCODE","132","14=SLPNAME","E0001-CS","14=MEMO","WENDY KUM CHIOU SZE","14=CONTACTNAME","FINANCE DEPARTMENT - ACCOUNTS PAYABLE","10=LINETOTAL","7164.300000","14=U_ENR","","14=U_MSENR","S7138270","14=U_MSPCN","92B8E51B","14=ADDRESS2","PANDIT RAKESH KUNMAR RAMSHARAN_x000D_WOODLANDSHEALTH PTE. LTD. 300A WOODLANDS AVE 1  SINGAPORE 739071_x000D_PANDIT RAKESH KUNMAR RAMSHARAN_x000D_TEL: 6363000_x000D_FAX: _x000D_EMAIL: RAKESH.PANDIT@SYNAPXE.SG"</v>
      </c>
      <c r="K25" s="21">
        <f>MONTH(N25)</f>
        <v>8</v>
      </c>
      <c r="L25" s="21">
        <f>YEAR(N25)</f>
        <v>2023</v>
      </c>
      <c r="M25" s="21">
        <v>33032608</v>
      </c>
      <c r="N25" s="41">
        <v>45166</v>
      </c>
      <c r="O25" s="21" t="str">
        <f>"S7138270"</f>
        <v>S7138270</v>
      </c>
      <c r="P25" s="4" t="str">
        <f>"92B8E51B"</f>
        <v>92B8E51B</v>
      </c>
      <c r="Q25" s="4" t="s">
        <v>78</v>
      </c>
      <c r="R25" s="4" t="str">
        <f>"CW0080-SGD"</f>
        <v>CW0080-SGD</v>
      </c>
      <c r="S25" s="4" t="str">
        <f>"WOODLANDSHEALTH PTE. LTD."</f>
        <v>WOODLANDSHEALTH PTE. LTD.</v>
      </c>
      <c r="T25" s="3" t="str">
        <f>"8454005526"</f>
        <v>8454005526</v>
      </c>
      <c r="U25" s="47">
        <v>45163</v>
      </c>
      <c r="V25" s="47">
        <v>45166</v>
      </c>
      <c r="W25" s="48">
        <f>SUM(N25-U25)</f>
        <v>3</v>
      </c>
      <c r="X25" s="4" t="str">
        <f>"MS6VC-04397GLP"</f>
        <v>MS6VC-04397GLP</v>
      </c>
      <c r="Y25" s="4" t="str">
        <f>"MS WIN REMOTE DESKTOP SERVICES CAL 2022 SNGL UCAL"</f>
        <v>MS WIN REMOTE DESKTOP SERVICES CAL 2022 SNGL UCAL</v>
      </c>
      <c r="Z25" s="62" t="str">
        <f>"WENDY KUM CHIOU SZE"</f>
        <v>WENDY KUM CHIOU SZE</v>
      </c>
      <c r="AA25" s="48">
        <v>55</v>
      </c>
      <c r="AB25" s="62" t="str">
        <f>"FINANCE DEPARTMENT - ACCOUNTS PAYABLE"</f>
        <v>FINANCE DEPARTMENT - ACCOUNTS PAYABLE</v>
      </c>
      <c r="AC25" s="40">
        <f>IFERROR(AD25/AA25,0)</f>
        <v>130.26</v>
      </c>
      <c r="AD25" s="40">
        <v>7164.3</v>
      </c>
      <c r="AE25" s="52" t="str">
        <f>"-"</f>
        <v>-</v>
      </c>
      <c r="AF25" s="66">
        <v>7164.3</v>
      </c>
      <c r="AG25" s="52" t="s">
        <v>93</v>
      </c>
      <c r="AH25" s="63" t="str">
        <f>"PANDIT RAKESH KUNMAR RAMSHARAN_x000D_WOODLANDSHEALTH PTE. LTD. 300A WOODLANDS AVE 1  SINGAPORE 739071_x000D_PANDIT RAKESH KUNMAR RAMSHARAN_x000D_TEL: 6363000_x000D_FAX: _x000D_EMAIL: RAKESH.PANDIT@SYNAPXE.SG"</f>
        <v>PANDIT RAKESH KUNMAR RAMSHARAN_x000D_WOODLANDSHEALTH PTE. LTD. 300A WOODLANDS AVE 1  SINGAPORE 739071_x000D_PANDIT RAKESH KUNMAR RAMSHARAN_x000D_TEL: 6363000_x000D_FAX: _x000D_EMAIL: RAKESH.PANDIT@SYNAPXE.SG</v>
      </c>
      <c r="AI25" s="5" t="s">
        <v>78</v>
      </c>
      <c r="AJ25" s="4" t="s">
        <v>94</v>
      </c>
      <c r="AK25" s="4" t="str">
        <f>"MS6VC-04397GLP"</f>
        <v>MS6VC-04397GLP</v>
      </c>
      <c r="AL25" s="64" t="str">
        <f>"MS WIN REMOTE DESKTOP SERVICES CAL 2022 SNGL UCAL"</f>
        <v>MS WIN REMOTE DESKTOP SERVICES CAL 2022 SNGL UCAL</v>
      </c>
      <c r="AM25" s="4" t="str">
        <f>"-"</f>
        <v>-</v>
      </c>
      <c r="AN25" s="21" t="str">
        <f>"-"</f>
        <v>-</v>
      </c>
      <c r="AO25" s="21" t="str">
        <f>"-"</f>
        <v>-</v>
      </c>
      <c r="AP25" s="21" t="str">
        <f>"-"</f>
        <v>-</v>
      </c>
    </row>
    <row r="26" spans="1:50" hidden="1">
      <c r="B26" s="1" t="str">
        <f>IF(K26="","Hide","Show")</f>
        <v>Hide</v>
      </c>
      <c r="C26" s="4" t="s">
        <v>49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U26" s="5" t="s">
        <v>78</v>
      </c>
      <c r="V26" s="5"/>
      <c r="W26" s="5"/>
      <c r="X26" s="4" t="str">
        <f>""</f>
        <v/>
      </c>
      <c r="Y26" s="4" t="str">
        <f>""</f>
        <v/>
      </c>
      <c r="Z26" s="4" t="str">
        <f>""</f>
        <v/>
      </c>
      <c r="AA26" s="19" t="str">
        <f>""</f>
        <v/>
      </c>
      <c r="AB26" s="4" t="str">
        <f>""</f>
        <v/>
      </c>
      <c r="AC26" s="40">
        <f>IFERROR(AD26/AA26,0)</f>
        <v>0</v>
      </c>
      <c r="AD26" s="40" t="str">
        <f>""</f>
        <v/>
      </c>
      <c r="AE26" s="40"/>
      <c r="AF26" s="40"/>
      <c r="AG26" s="17"/>
      <c r="AH26" s="17" t="str">
        <f>""</f>
        <v/>
      </c>
      <c r="AI26" s="5" t="str">
        <f>""</f>
        <v/>
      </c>
      <c r="AJ26" s="4" t="str">
        <f>""</f>
        <v/>
      </c>
    </row>
    <row r="27" spans="1:50" hidden="1">
      <c r="B27" s="1" t="str">
        <f>IF(K27="","Hide","Show")</f>
        <v>Hide</v>
      </c>
      <c r="C27" s="4" t="s">
        <v>50</v>
      </c>
      <c r="E27" s="12" t="str">
        <f>""</f>
        <v/>
      </c>
      <c r="K27" s="21" t="str">
        <f>""</f>
        <v/>
      </c>
      <c r="L27" s="41" t="str">
        <f>""</f>
        <v/>
      </c>
      <c r="M27" s="5"/>
      <c r="N27" s="41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U27" s="5" t="s">
        <v>78</v>
      </c>
      <c r="V27" s="5"/>
      <c r="W27" s="5"/>
      <c r="X27" s="4" t="str">
        <f>""</f>
        <v/>
      </c>
      <c r="Y27" s="4" t="str">
        <f>""</f>
        <v/>
      </c>
      <c r="Z27" s="4" t="str">
        <f>""</f>
        <v/>
      </c>
      <c r="AA27" s="19" t="str">
        <f>""</f>
        <v/>
      </c>
      <c r="AB27" s="4" t="str">
        <f>""</f>
        <v/>
      </c>
      <c r="AC27" s="40">
        <f>IFERROR(AD27/AA27,0)</f>
        <v>0</v>
      </c>
      <c r="AD27" s="40" t="str">
        <f>""</f>
        <v/>
      </c>
      <c r="AE27" s="40"/>
      <c r="AF27" s="40"/>
      <c r="AG27" s="17"/>
      <c r="AH27" s="17"/>
      <c r="AI27" s="5" t="str">
        <f>""</f>
        <v/>
      </c>
      <c r="AJ27" s="4" t="str">
        <f>""</f>
        <v/>
      </c>
    </row>
    <row r="28" spans="1:50">
      <c r="AC28" s="40"/>
      <c r="AD28" s="40"/>
      <c r="AE28" s="40"/>
      <c r="AF28" s="40"/>
      <c r="AI28" s="5"/>
    </row>
    <row r="29" spans="1:50">
      <c r="AU29" s="15"/>
    </row>
    <row r="30" spans="1:50">
      <c r="AV30" s="15"/>
    </row>
    <row r="31" spans="1:50">
      <c r="AW31" s="15"/>
    </row>
    <row r="32" spans="1:50">
      <c r="AX32" s="15"/>
    </row>
  </sheetData>
  <sortState xmlns:xlrd2="http://schemas.microsoft.com/office/spreadsheetml/2017/richdata2" ref="K24:AL868">
    <sortCondition ref="Q24:Q870"/>
  </sortState>
  <mergeCells count="1">
    <mergeCell ref="K21:A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765B-F53A-4C7A-86FB-F4DC313BC471}">
  <dimension ref="A1:E15"/>
  <sheetViews>
    <sheetView workbookViewId="0"/>
  </sheetViews>
  <sheetFormatPr defaultRowHeight="15"/>
  <sheetData>
    <row r="1" spans="1:5">
      <c r="A1" s="69" t="s">
        <v>109</v>
      </c>
      <c r="B1" s="69" t="s">
        <v>1</v>
      </c>
      <c r="C1" s="69" t="s">
        <v>2</v>
      </c>
      <c r="D1" s="69" t="s">
        <v>3</v>
      </c>
    </row>
    <row r="2" spans="1:5">
      <c r="B2" s="69" t="s">
        <v>19</v>
      </c>
      <c r="C2" s="69" t="s">
        <v>4</v>
      </c>
    </row>
    <row r="3" spans="1:5">
      <c r="A3" s="69" t="s">
        <v>0</v>
      </c>
      <c r="B3" s="69" t="s">
        <v>5</v>
      </c>
      <c r="C3" s="69" t="s">
        <v>97</v>
      </c>
    </row>
    <row r="4" spans="1:5">
      <c r="A4" s="69" t="s">
        <v>0</v>
      </c>
      <c r="B4" s="69" t="s">
        <v>6</v>
      </c>
      <c r="C4" s="69" t="s">
        <v>98</v>
      </c>
    </row>
    <row r="5" spans="1:5">
      <c r="A5" s="69" t="s">
        <v>0</v>
      </c>
      <c r="B5" s="69" t="s">
        <v>26</v>
      </c>
      <c r="C5" s="69" t="s">
        <v>99</v>
      </c>
      <c r="D5" s="69" t="s">
        <v>100</v>
      </c>
      <c r="E5" s="69" t="s">
        <v>45</v>
      </c>
    </row>
    <row r="8" spans="1:5">
      <c r="A8" s="69" t="s">
        <v>8</v>
      </c>
      <c r="C8" s="69" t="s">
        <v>101</v>
      </c>
    </row>
    <row r="9" spans="1:5">
      <c r="A9" s="69" t="s">
        <v>9</v>
      </c>
      <c r="C9" s="69" t="s">
        <v>102</v>
      </c>
    </row>
    <row r="10" spans="1:5">
      <c r="B10" s="69" t="s">
        <v>42</v>
      </c>
      <c r="C10" s="69" t="s">
        <v>103</v>
      </c>
    </row>
    <row r="11" spans="1:5">
      <c r="B11" s="69" t="s">
        <v>39</v>
      </c>
      <c r="C11" s="69" t="s">
        <v>103</v>
      </c>
    </row>
    <row r="12" spans="1:5">
      <c r="B12" s="69" t="s">
        <v>43</v>
      </c>
      <c r="C12" s="69" t="s">
        <v>104</v>
      </c>
    </row>
    <row r="13" spans="1:5">
      <c r="B13" s="69" t="s">
        <v>44</v>
      </c>
      <c r="C13" s="69" t="s">
        <v>105</v>
      </c>
      <c r="D13" s="69" t="s">
        <v>106</v>
      </c>
    </row>
    <row r="14" spans="1:5">
      <c r="D14" s="69" t="s">
        <v>107</v>
      </c>
    </row>
    <row r="15" spans="1:5">
      <c r="D15" s="69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B7F5-F028-4140-B338-97AC03A31148}">
  <dimension ref="A1:E15"/>
  <sheetViews>
    <sheetView workbookViewId="0"/>
  </sheetViews>
  <sheetFormatPr defaultRowHeight="15"/>
  <sheetData>
    <row r="1" spans="1:5">
      <c r="A1" s="69" t="s">
        <v>109</v>
      </c>
      <c r="B1" s="69" t="s">
        <v>1</v>
      </c>
      <c r="C1" s="69" t="s">
        <v>2</v>
      </c>
      <c r="D1" s="69" t="s">
        <v>3</v>
      </c>
    </row>
    <row r="2" spans="1:5">
      <c r="B2" s="69" t="s">
        <v>19</v>
      </c>
      <c r="C2" s="69" t="s">
        <v>4</v>
      </c>
    </row>
    <row r="3" spans="1:5">
      <c r="A3" s="69" t="s">
        <v>0</v>
      </c>
      <c r="B3" s="69" t="s">
        <v>5</v>
      </c>
      <c r="C3" s="69" t="s">
        <v>97</v>
      </c>
    </row>
    <row r="4" spans="1:5">
      <c r="A4" s="69" t="s">
        <v>0</v>
      </c>
      <c r="B4" s="69" t="s">
        <v>6</v>
      </c>
      <c r="C4" s="69" t="s">
        <v>98</v>
      </c>
    </row>
    <row r="5" spans="1:5">
      <c r="A5" s="69" t="s">
        <v>0</v>
      </c>
      <c r="B5" s="69" t="s">
        <v>26</v>
      </c>
      <c r="C5" s="69" t="s">
        <v>99</v>
      </c>
      <c r="D5" s="69" t="s">
        <v>100</v>
      </c>
      <c r="E5" s="69" t="s">
        <v>45</v>
      </c>
    </row>
    <row r="8" spans="1:5">
      <c r="A8" s="69" t="s">
        <v>8</v>
      </c>
      <c r="C8" s="69" t="s">
        <v>101</v>
      </c>
    </row>
    <row r="9" spans="1:5">
      <c r="A9" s="69" t="s">
        <v>9</v>
      </c>
      <c r="C9" s="69" t="s">
        <v>102</v>
      </c>
    </row>
    <row r="10" spans="1:5">
      <c r="B10" s="69" t="s">
        <v>42</v>
      </c>
      <c r="C10" s="69" t="s">
        <v>103</v>
      </c>
    </row>
    <row r="11" spans="1:5">
      <c r="B11" s="69" t="s">
        <v>39</v>
      </c>
      <c r="C11" s="69" t="s">
        <v>103</v>
      </c>
    </row>
    <row r="12" spans="1:5">
      <c r="B12" s="69" t="s">
        <v>43</v>
      </c>
      <c r="C12" s="69" t="s">
        <v>104</v>
      </c>
    </row>
    <row r="13" spans="1:5">
      <c r="B13" s="69" t="s">
        <v>44</v>
      </c>
      <c r="C13" s="69" t="s">
        <v>105</v>
      </c>
      <c r="D13" s="69" t="s">
        <v>106</v>
      </c>
    </row>
    <row r="14" spans="1:5">
      <c r="D14" s="69" t="s">
        <v>107</v>
      </c>
    </row>
    <row r="15" spans="1:5">
      <c r="D15" s="69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09CF-33D9-4677-8084-B4F97264483F}">
  <dimension ref="A1:AR28"/>
  <sheetViews>
    <sheetView workbookViewId="0"/>
  </sheetViews>
  <sheetFormatPr defaultRowHeight="15"/>
  <sheetData>
    <row r="1" spans="1:44">
      <c r="A1" s="69" t="s">
        <v>190</v>
      </c>
      <c r="B1" s="69" t="s">
        <v>46</v>
      </c>
      <c r="C1" s="69" t="s">
        <v>7</v>
      </c>
      <c r="D1" s="69" t="s">
        <v>7</v>
      </c>
      <c r="E1" s="69" t="s">
        <v>7</v>
      </c>
      <c r="F1" s="69" t="s">
        <v>7</v>
      </c>
      <c r="G1" s="69" t="s">
        <v>7</v>
      </c>
      <c r="H1" s="69" t="s">
        <v>7</v>
      </c>
      <c r="I1" s="69" t="s">
        <v>7</v>
      </c>
      <c r="J1" s="69" t="s">
        <v>51</v>
      </c>
      <c r="K1" s="69" t="s">
        <v>18</v>
      </c>
      <c r="L1" s="69" t="s">
        <v>18</v>
      </c>
      <c r="O1" s="69" t="s">
        <v>18</v>
      </c>
      <c r="Q1" s="69" t="s">
        <v>18</v>
      </c>
      <c r="R1" s="69" t="s">
        <v>18</v>
      </c>
      <c r="S1" s="69" t="s">
        <v>18</v>
      </c>
      <c r="T1" s="69" t="s">
        <v>18</v>
      </c>
      <c r="U1" s="69" t="s">
        <v>18</v>
      </c>
      <c r="X1" s="69" t="s">
        <v>7</v>
      </c>
      <c r="Y1" s="69" t="s">
        <v>7</v>
      </c>
      <c r="Z1" s="69" t="s">
        <v>18</v>
      </c>
      <c r="AA1" s="69" t="s">
        <v>18</v>
      </c>
      <c r="AB1" s="69" t="s">
        <v>18</v>
      </c>
      <c r="AI1" s="69" t="s">
        <v>18</v>
      </c>
      <c r="AJ1" s="69" t="s">
        <v>18</v>
      </c>
      <c r="AQ1" s="69" t="s">
        <v>7</v>
      </c>
      <c r="AR1" s="69" t="s">
        <v>7</v>
      </c>
    </row>
    <row r="2" spans="1:44">
      <c r="A2" s="69" t="s">
        <v>7</v>
      </c>
      <c r="D2" s="69" t="s">
        <v>19</v>
      </c>
      <c r="E2" s="69" t="s">
        <v>110</v>
      </c>
    </row>
    <row r="3" spans="1:44">
      <c r="A3" s="69" t="s">
        <v>7</v>
      </c>
      <c r="D3" s="69" t="s">
        <v>22</v>
      </c>
      <c r="E3" s="69" t="s">
        <v>20</v>
      </c>
      <c r="F3" s="69" t="s">
        <v>21</v>
      </c>
      <c r="G3" s="69" t="s">
        <v>23</v>
      </c>
      <c r="H3" s="69" t="s">
        <v>47</v>
      </c>
      <c r="I3" s="69" t="s">
        <v>24</v>
      </c>
    </row>
    <row r="4" spans="1:44">
      <c r="A4" s="69" t="s">
        <v>7</v>
      </c>
      <c r="C4" s="69" t="s">
        <v>11</v>
      </c>
      <c r="D4" s="69" t="s">
        <v>111</v>
      </c>
      <c r="E4" s="69" t="s">
        <v>112</v>
      </c>
      <c r="F4" s="69" t="s">
        <v>96</v>
      </c>
      <c r="G4" s="69" t="s">
        <v>25</v>
      </c>
      <c r="H4" s="69" t="s">
        <v>113</v>
      </c>
    </row>
    <row r="5" spans="1:44">
      <c r="A5" s="69" t="s">
        <v>7</v>
      </c>
      <c r="C5" s="69" t="s">
        <v>10</v>
      </c>
      <c r="D5" s="69" t="s">
        <v>114</v>
      </c>
      <c r="E5" s="69" t="s">
        <v>115</v>
      </c>
      <c r="F5" s="69" t="s">
        <v>96</v>
      </c>
      <c r="G5" s="69" t="s">
        <v>25</v>
      </c>
      <c r="H5" s="69" t="s">
        <v>113</v>
      </c>
      <c r="I5" s="69" t="s">
        <v>116</v>
      </c>
    </row>
    <row r="6" spans="1:44">
      <c r="A6" s="69" t="s">
        <v>7</v>
      </c>
      <c r="C6" s="69" t="s">
        <v>41</v>
      </c>
      <c r="D6" s="69" t="s">
        <v>117</v>
      </c>
      <c r="E6" s="69" t="s">
        <v>118</v>
      </c>
      <c r="F6" s="69" t="s">
        <v>96</v>
      </c>
      <c r="G6" s="69" t="s">
        <v>25</v>
      </c>
      <c r="H6" s="69" t="s">
        <v>113</v>
      </c>
      <c r="I6" s="69" t="s">
        <v>119</v>
      </c>
    </row>
    <row r="7" spans="1:44">
      <c r="A7" s="69" t="s">
        <v>7</v>
      </c>
    </row>
    <row r="8" spans="1:44">
      <c r="A8" s="69" t="s">
        <v>7</v>
      </c>
    </row>
    <row r="9" spans="1:44">
      <c r="A9" s="69" t="s">
        <v>7</v>
      </c>
    </row>
    <row r="10" spans="1:44">
      <c r="A10" s="69" t="s">
        <v>7</v>
      </c>
    </row>
    <row r="11" spans="1:44">
      <c r="A11" s="69" t="s">
        <v>7</v>
      </c>
      <c r="C11" s="69" t="s">
        <v>27</v>
      </c>
      <c r="E11" s="69" t="s">
        <v>120</v>
      </c>
    </row>
    <row r="12" spans="1:44">
      <c r="A12" s="69" t="s">
        <v>7</v>
      </c>
      <c r="C12" s="69" t="s">
        <v>28</v>
      </c>
      <c r="E12" s="69" t="s">
        <v>121</v>
      </c>
    </row>
    <row r="13" spans="1:44">
      <c r="A13" s="69" t="s">
        <v>7</v>
      </c>
      <c r="C13" s="69" t="s">
        <v>42</v>
      </c>
      <c r="E13" s="69" t="s">
        <v>122</v>
      </c>
    </row>
    <row r="14" spans="1:44">
      <c r="A14" s="69" t="s">
        <v>7</v>
      </c>
      <c r="C14" s="69" t="s">
        <v>39</v>
      </c>
      <c r="E14" s="69" t="s">
        <v>123</v>
      </c>
    </row>
    <row r="15" spans="1:44">
      <c r="A15" s="69" t="s">
        <v>7</v>
      </c>
      <c r="C15" s="69" t="s">
        <v>43</v>
      </c>
      <c r="E15" s="69" t="s">
        <v>124</v>
      </c>
    </row>
    <row r="16" spans="1:44">
      <c r="A16" s="69" t="s">
        <v>7</v>
      </c>
      <c r="C16" s="69" t="s">
        <v>44</v>
      </c>
      <c r="E16" s="69" t="s">
        <v>125</v>
      </c>
    </row>
    <row r="17" spans="1:42">
      <c r="A17" s="69" t="s">
        <v>7</v>
      </c>
    </row>
    <row r="18" spans="1:42">
      <c r="A18" s="69" t="s">
        <v>7</v>
      </c>
    </row>
    <row r="21" spans="1:42">
      <c r="K21" s="69" t="s">
        <v>53</v>
      </c>
    </row>
    <row r="23" spans="1:42">
      <c r="E23" s="69" t="s">
        <v>29</v>
      </c>
      <c r="K23" s="69" t="s">
        <v>75</v>
      </c>
      <c r="L23" s="69" t="s">
        <v>76</v>
      </c>
      <c r="M23" s="69" t="s">
        <v>14</v>
      </c>
      <c r="N23" s="69" t="s">
        <v>16</v>
      </c>
      <c r="O23" s="69" t="s">
        <v>30</v>
      </c>
      <c r="P23" s="69" t="s">
        <v>33</v>
      </c>
      <c r="Q23" s="69" t="s">
        <v>77</v>
      </c>
      <c r="R23" s="69" t="s">
        <v>31</v>
      </c>
      <c r="S23" s="69" t="s">
        <v>38</v>
      </c>
      <c r="T23" s="69" t="s">
        <v>34</v>
      </c>
      <c r="U23" s="69" t="s">
        <v>17</v>
      </c>
      <c r="V23" s="69" t="s">
        <v>79</v>
      </c>
      <c r="W23" s="69" t="s">
        <v>80</v>
      </c>
      <c r="X23" s="69" t="s">
        <v>36</v>
      </c>
      <c r="Y23" s="69" t="s">
        <v>12</v>
      </c>
      <c r="Z23" s="69" t="s">
        <v>32</v>
      </c>
      <c r="AA23" s="69" t="s">
        <v>13</v>
      </c>
      <c r="AB23" s="69" t="s">
        <v>37</v>
      </c>
      <c r="AC23" s="69" t="s">
        <v>56</v>
      </c>
      <c r="AD23" s="69" t="s">
        <v>57</v>
      </c>
      <c r="AE23" s="69" t="s">
        <v>81</v>
      </c>
      <c r="AF23" s="69" t="s">
        <v>82</v>
      </c>
      <c r="AG23" s="69" t="s">
        <v>83</v>
      </c>
      <c r="AH23" s="69" t="s">
        <v>84</v>
      </c>
      <c r="AI23" s="69" t="s">
        <v>85</v>
      </c>
      <c r="AJ23" s="69" t="s">
        <v>86</v>
      </c>
      <c r="AK23" s="69" t="s">
        <v>87</v>
      </c>
      <c r="AL23" s="69" t="s">
        <v>88</v>
      </c>
      <c r="AM23" s="69" t="s">
        <v>89</v>
      </c>
      <c r="AN23" s="69" t="s">
        <v>90</v>
      </c>
      <c r="AO23" s="69" t="s">
        <v>91</v>
      </c>
      <c r="AP23" s="69" t="s">
        <v>92</v>
      </c>
    </row>
    <row r="24" spans="1:42">
      <c r="B24" s="69" t="s">
        <v>126</v>
      </c>
      <c r="C24" s="69" t="s">
        <v>48</v>
      </c>
      <c r="E24" s="69" t="s">
        <v>127</v>
      </c>
      <c r="K24" s="69" t="s">
        <v>128</v>
      </c>
      <c r="L24" s="69" t="s">
        <v>129</v>
      </c>
      <c r="M24" s="69" t="s">
        <v>130</v>
      </c>
      <c r="N24" s="69" t="s">
        <v>131</v>
      </c>
      <c r="O24" s="69" t="s">
        <v>132</v>
      </c>
      <c r="P24" s="69" t="s">
        <v>133</v>
      </c>
      <c r="Q24" s="69" t="s">
        <v>78</v>
      </c>
      <c r="R24" s="69" t="s">
        <v>134</v>
      </c>
      <c r="S24" s="69" t="s">
        <v>135</v>
      </c>
      <c r="T24" s="69" t="s">
        <v>136</v>
      </c>
      <c r="U24" s="69" t="s">
        <v>137</v>
      </c>
      <c r="V24" s="69" t="s">
        <v>138</v>
      </c>
      <c r="W24" s="69" t="s">
        <v>139</v>
      </c>
      <c r="X24" s="69" t="s">
        <v>140</v>
      </c>
      <c r="Y24" s="69" t="s">
        <v>141</v>
      </c>
      <c r="Z24" s="69" t="s">
        <v>142</v>
      </c>
      <c r="AA24" s="69" t="s">
        <v>143</v>
      </c>
      <c r="AB24" s="69" t="s">
        <v>144</v>
      </c>
      <c r="AC24" s="69" t="s">
        <v>145</v>
      </c>
      <c r="AD24" s="69" t="s">
        <v>146</v>
      </c>
      <c r="AE24" s="69" t="s">
        <v>147</v>
      </c>
      <c r="AF24" s="69" t="s">
        <v>146</v>
      </c>
      <c r="AG24" s="69" t="s">
        <v>93</v>
      </c>
      <c r="AH24" s="69" t="s">
        <v>148</v>
      </c>
      <c r="AI24" s="69" t="s">
        <v>78</v>
      </c>
      <c r="AJ24" s="69" t="s">
        <v>94</v>
      </c>
      <c r="AK24" s="69" t="s">
        <v>140</v>
      </c>
      <c r="AL24" s="69" t="s">
        <v>141</v>
      </c>
      <c r="AM24" s="69" t="s">
        <v>149</v>
      </c>
      <c r="AN24" s="69" t="s">
        <v>150</v>
      </c>
      <c r="AO24" s="69" t="s">
        <v>151</v>
      </c>
      <c r="AP24" s="69" t="s">
        <v>152</v>
      </c>
    </row>
    <row r="25" spans="1:42">
      <c r="B25" s="69" t="s">
        <v>153</v>
      </c>
      <c r="C25" s="69" t="s">
        <v>49</v>
      </c>
      <c r="E25" s="69" t="s">
        <v>154</v>
      </c>
      <c r="K25" s="69" t="s">
        <v>155</v>
      </c>
      <c r="L25" s="69" t="s">
        <v>156</v>
      </c>
      <c r="O25" s="69" t="s">
        <v>157</v>
      </c>
      <c r="Q25" s="69" t="s">
        <v>158</v>
      </c>
      <c r="R25" s="69" t="s">
        <v>159</v>
      </c>
      <c r="S25" s="69" t="s">
        <v>160</v>
      </c>
      <c r="T25" s="69" t="s">
        <v>161</v>
      </c>
      <c r="U25" s="69" t="s">
        <v>78</v>
      </c>
      <c r="X25" s="69" t="s">
        <v>160</v>
      </c>
      <c r="Y25" s="69" t="s">
        <v>162</v>
      </c>
      <c r="Z25" s="69" t="s">
        <v>163</v>
      </c>
      <c r="AA25" s="69" t="s">
        <v>164</v>
      </c>
      <c r="AB25" s="69" t="s">
        <v>165</v>
      </c>
      <c r="AC25" s="69" t="s">
        <v>166</v>
      </c>
      <c r="AD25" s="69" t="s">
        <v>167</v>
      </c>
      <c r="AH25" s="69" t="s">
        <v>168</v>
      </c>
      <c r="AI25" s="69" t="s">
        <v>169</v>
      </c>
      <c r="AJ25" s="69" t="s">
        <v>170</v>
      </c>
    </row>
    <row r="26" spans="1:42">
      <c r="B26" s="69" t="s">
        <v>171</v>
      </c>
      <c r="C26" s="69" t="s">
        <v>50</v>
      </c>
      <c r="E26" s="69" t="s">
        <v>172</v>
      </c>
      <c r="K26" s="69" t="s">
        <v>173</v>
      </c>
      <c r="L26" s="69" t="s">
        <v>174</v>
      </c>
      <c r="O26" s="69" t="s">
        <v>175</v>
      </c>
      <c r="Q26" s="69" t="s">
        <v>176</v>
      </c>
      <c r="R26" s="69" t="s">
        <v>177</v>
      </c>
      <c r="S26" s="69" t="s">
        <v>178</v>
      </c>
      <c r="T26" s="69" t="s">
        <v>179</v>
      </c>
      <c r="U26" s="69" t="s">
        <v>78</v>
      </c>
      <c r="X26" s="69" t="s">
        <v>178</v>
      </c>
      <c r="Y26" s="69" t="s">
        <v>180</v>
      </c>
      <c r="Z26" s="69" t="s">
        <v>181</v>
      </c>
      <c r="AA26" s="69" t="s">
        <v>182</v>
      </c>
      <c r="AB26" s="69" t="s">
        <v>183</v>
      </c>
      <c r="AC26" s="69" t="s">
        <v>184</v>
      </c>
      <c r="AD26" s="69" t="s">
        <v>185</v>
      </c>
      <c r="AI26" s="69" t="s">
        <v>186</v>
      </c>
      <c r="AJ26" s="69" t="s">
        <v>187</v>
      </c>
    </row>
    <row r="28" spans="1:42">
      <c r="AC28" s="69" t="s">
        <v>188</v>
      </c>
      <c r="AD28" s="69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AA5A-D847-43EE-AC36-159E1AD81E3C}">
  <dimension ref="A1:AR28"/>
  <sheetViews>
    <sheetView workbookViewId="0"/>
  </sheetViews>
  <sheetFormatPr defaultRowHeight="15"/>
  <sheetData>
    <row r="1" spans="1:44">
      <c r="A1" s="69" t="s">
        <v>190</v>
      </c>
      <c r="B1" s="69" t="s">
        <v>46</v>
      </c>
      <c r="C1" s="69" t="s">
        <v>7</v>
      </c>
      <c r="D1" s="69" t="s">
        <v>7</v>
      </c>
      <c r="E1" s="69" t="s">
        <v>7</v>
      </c>
      <c r="F1" s="69" t="s">
        <v>7</v>
      </c>
      <c r="G1" s="69" t="s">
        <v>7</v>
      </c>
      <c r="H1" s="69" t="s">
        <v>7</v>
      </c>
      <c r="I1" s="69" t="s">
        <v>7</v>
      </c>
      <c r="J1" s="69" t="s">
        <v>51</v>
      </c>
      <c r="K1" s="69" t="s">
        <v>18</v>
      </c>
      <c r="L1" s="69" t="s">
        <v>18</v>
      </c>
      <c r="O1" s="69" t="s">
        <v>18</v>
      </c>
      <c r="Q1" s="69" t="s">
        <v>18</v>
      </c>
      <c r="R1" s="69" t="s">
        <v>18</v>
      </c>
      <c r="S1" s="69" t="s">
        <v>18</v>
      </c>
      <c r="T1" s="69" t="s">
        <v>18</v>
      </c>
      <c r="U1" s="69" t="s">
        <v>18</v>
      </c>
      <c r="X1" s="69" t="s">
        <v>7</v>
      </c>
      <c r="Y1" s="69" t="s">
        <v>7</v>
      </c>
      <c r="Z1" s="69" t="s">
        <v>18</v>
      </c>
      <c r="AA1" s="69" t="s">
        <v>18</v>
      </c>
      <c r="AB1" s="69" t="s">
        <v>18</v>
      </c>
      <c r="AI1" s="69" t="s">
        <v>18</v>
      </c>
      <c r="AJ1" s="69" t="s">
        <v>18</v>
      </c>
      <c r="AQ1" s="69" t="s">
        <v>7</v>
      </c>
      <c r="AR1" s="69" t="s">
        <v>7</v>
      </c>
    </row>
    <row r="2" spans="1:44">
      <c r="A2" s="69" t="s">
        <v>7</v>
      </c>
      <c r="D2" s="69" t="s">
        <v>19</v>
      </c>
      <c r="E2" s="69" t="s">
        <v>110</v>
      </c>
    </row>
    <row r="3" spans="1:44">
      <c r="A3" s="69" t="s">
        <v>7</v>
      </c>
      <c r="D3" s="69" t="s">
        <v>22</v>
      </c>
      <c r="E3" s="69" t="s">
        <v>20</v>
      </c>
      <c r="F3" s="69" t="s">
        <v>21</v>
      </c>
      <c r="G3" s="69" t="s">
        <v>23</v>
      </c>
      <c r="H3" s="69" t="s">
        <v>47</v>
      </c>
      <c r="I3" s="69" t="s">
        <v>24</v>
      </c>
    </row>
    <row r="4" spans="1:44">
      <c r="A4" s="69" t="s">
        <v>7</v>
      </c>
      <c r="C4" s="69" t="s">
        <v>11</v>
      </c>
      <c r="D4" s="69" t="s">
        <v>111</v>
      </c>
      <c r="E4" s="69" t="s">
        <v>112</v>
      </c>
      <c r="F4" s="69" t="s">
        <v>96</v>
      </c>
      <c r="G4" s="69" t="s">
        <v>25</v>
      </c>
      <c r="H4" s="69" t="s">
        <v>113</v>
      </c>
    </row>
    <row r="5" spans="1:44">
      <c r="A5" s="69" t="s">
        <v>7</v>
      </c>
      <c r="C5" s="69" t="s">
        <v>10</v>
      </c>
      <c r="D5" s="69" t="s">
        <v>114</v>
      </c>
      <c r="E5" s="69" t="s">
        <v>115</v>
      </c>
      <c r="F5" s="69" t="s">
        <v>96</v>
      </c>
      <c r="G5" s="69" t="s">
        <v>25</v>
      </c>
      <c r="H5" s="69" t="s">
        <v>113</v>
      </c>
      <c r="I5" s="69" t="s">
        <v>116</v>
      </c>
    </row>
    <row r="6" spans="1:44">
      <c r="A6" s="69" t="s">
        <v>7</v>
      </c>
      <c r="C6" s="69" t="s">
        <v>41</v>
      </c>
      <c r="D6" s="69" t="s">
        <v>117</v>
      </c>
      <c r="E6" s="69" t="s">
        <v>118</v>
      </c>
      <c r="F6" s="69" t="s">
        <v>96</v>
      </c>
      <c r="G6" s="69" t="s">
        <v>25</v>
      </c>
      <c r="H6" s="69" t="s">
        <v>113</v>
      </c>
      <c r="I6" s="69" t="s">
        <v>119</v>
      </c>
    </row>
    <row r="7" spans="1:44">
      <c r="A7" s="69" t="s">
        <v>7</v>
      </c>
    </row>
    <row r="8" spans="1:44">
      <c r="A8" s="69" t="s">
        <v>7</v>
      </c>
    </row>
    <row r="9" spans="1:44">
      <c r="A9" s="69" t="s">
        <v>7</v>
      </c>
    </row>
    <row r="10" spans="1:44">
      <c r="A10" s="69" t="s">
        <v>7</v>
      </c>
    </row>
    <row r="11" spans="1:44">
      <c r="A11" s="69" t="s">
        <v>7</v>
      </c>
      <c r="C11" s="69" t="s">
        <v>27</v>
      </c>
      <c r="E11" s="69" t="s">
        <v>120</v>
      </c>
    </row>
    <row r="12" spans="1:44">
      <c r="A12" s="69" t="s">
        <v>7</v>
      </c>
      <c r="C12" s="69" t="s">
        <v>28</v>
      </c>
      <c r="E12" s="69" t="s">
        <v>121</v>
      </c>
    </row>
    <row r="13" spans="1:44">
      <c r="A13" s="69" t="s">
        <v>7</v>
      </c>
      <c r="C13" s="69" t="s">
        <v>42</v>
      </c>
      <c r="E13" s="69" t="s">
        <v>122</v>
      </c>
    </row>
    <row r="14" spans="1:44">
      <c r="A14" s="69" t="s">
        <v>7</v>
      </c>
      <c r="C14" s="69" t="s">
        <v>39</v>
      </c>
      <c r="E14" s="69" t="s">
        <v>123</v>
      </c>
    </row>
    <row r="15" spans="1:44">
      <c r="A15" s="69" t="s">
        <v>7</v>
      </c>
      <c r="C15" s="69" t="s">
        <v>43</v>
      </c>
      <c r="E15" s="69" t="s">
        <v>124</v>
      </c>
    </row>
    <row r="16" spans="1:44">
      <c r="A16" s="69" t="s">
        <v>7</v>
      </c>
      <c r="C16" s="69" t="s">
        <v>44</v>
      </c>
      <c r="E16" s="69" t="s">
        <v>125</v>
      </c>
    </row>
    <row r="17" spans="1:42">
      <c r="A17" s="69" t="s">
        <v>7</v>
      </c>
    </row>
    <row r="18" spans="1:42">
      <c r="A18" s="69" t="s">
        <v>7</v>
      </c>
    </row>
    <row r="21" spans="1:42">
      <c r="K21" s="69" t="s">
        <v>53</v>
      </c>
    </row>
    <row r="23" spans="1:42">
      <c r="E23" s="69" t="s">
        <v>29</v>
      </c>
      <c r="K23" s="69" t="s">
        <v>75</v>
      </c>
      <c r="L23" s="69" t="s">
        <v>76</v>
      </c>
      <c r="M23" s="69" t="s">
        <v>14</v>
      </c>
      <c r="N23" s="69" t="s">
        <v>16</v>
      </c>
      <c r="O23" s="69" t="s">
        <v>30</v>
      </c>
      <c r="P23" s="69" t="s">
        <v>33</v>
      </c>
      <c r="Q23" s="69" t="s">
        <v>77</v>
      </c>
      <c r="R23" s="69" t="s">
        <v>31</v>
      </c>
      <c r="S23" s="69" t="s">
        <v>38</v>
      </c>
      <c r="T23" s="69" t="s">
        <v>34</v>
      </c>
      <c r="U23" s="69" t="s">
        <v>17</v>
      </c>
      <c r="V23" s="69" t="s">
        <v>79</v>
      </c>
      <c r="W23" s="69" t="s">
        <v>80</v>
      </c>
      <c r="X23" s="69" t="s">
        <v>36</v>
      </c>
      <c r="Y23" s="69" t="s">
        <v>12</v>
      </c>
      <c r="Z23" s="69" t="s">
        <v>32</v>
      </c>
      <c r="AA23" s="69" t="s">
        <v>13</v>
      </c>
      <c r="AB23" s="69" t="s">
        <v>37</v>
      </c>
      <c r="AC23" s="69" t="s">
        <v>56</v>
      </c>
      <c r="AD23" s="69" t="s">
        <v>57</v>
      </c>
      <c r="AE23" s="69" t="s">
        <v>81</v>
      </c>
      <c r="AF23" s="69" t="s">
        <v>82</v>
      </c>
      <c r="AG23" s="69" t="s">
        <v>83</v>
      </c>
      <c r="AH23" s="69" t="s">
        <v>84</v>
      </c>
      <c r="AI23" s="69" t="s">
        <v>85</v>
      </c>
      <c r="AJ23" s="69" t="s">
        <v>86</v>
      </c>
      <c r="AK23" s="69" t="s">
        <v>87</v>
      </c>
      <c r="AL23" s="69" t="s">
        <v>88</v>
      </c>
      <c r="AM23" s="69" t="s">
        <v>89</v>
      </c>
      <c r="AN23" s="69" t="s">
        <v>90</v>
      </c>
      <c r="AO23" s="69" t="s">
        <v>91</v>
      </c>
      <c r="AP23" s="69" t="s">
        <v>92</v>
      </c>
    </row>
    <row r="24" spans="1:42">
      <c r="B24" s="69" t="s">
        <v>126</v>
      </c>
      <c r="C24" s="69" t="s">
        <v>48</v>
      </c>
      <c r="E24" s="69" t="s">
        <v>127</v>
      </c>
      <c r="K24" s="69" t="s">
        <v>128</v>
      </c>
      <c r="L24" s="69" t="s">
        <v>129</v>
      </c>
      <c r="M24" s="69" t="s">
        <v>130</v>
      </c>
      <c r="N24" s="69" t="s">
        <v>131</v>
      </c>
      <c r="O24" s="69" t="s">
        <v>132</v>
      </c>
      <c r="P24" s="69" t="s">
        <v>133</v>
      </c>
      <c r="Q24" s="69" t="s">
        <v>78</v>
      </c>
      <c r="R24" s="69" t="s">
        <v>134</v>
      </c>
      <c r="S24" s="69" t="s">
        <v>135</v>
      </c>
      <c r="T24" s="69" t="s">
        <v>136</v>
      </c>
      <c r="U24" s="69" t="s">
        <v>137</v>
      </c>
      <c r="V24" s="69" t="s">
        <v>138</v>
      </c>
      <c r="W24" s="69" t="s">
        <v>139</v>
      </c>
      <c r="X24" s="69" t="s">
        <v>140</v>
      </c>
      <c r="Y24" s="69" t="s">
        <v>141</v>
      </c>
      <c r="Z24" s="69" t="s">
        <v>142</v>
      </c>
      <c r="AA24" s="69" t="s">
        <v>143</v>
      </c>
      <c r="AB24" s="69" t="s">
        <v>144</v>
      </c>
      <c r="AC24" s="69" t="s">
        <v>145</v>
      </c>
      <c r="AD24" s="69" t="s">
        <v>146</v>
      </c>
      <c r="AE24" s="69" t="s">
        <v>147</v>
      </c>
      <c r="AF24" s="69" t="s">
        <v>146</v>
      </c>
      <c r="AG24" s="69" t="s">
        <v>93</v>
      </c>
      <c r="AH24" s="69" t="s">
        <v>148</v>
      </c>
      <c r="AI24" s="69" t="s">
        <v>78</v>
      </c>
      <c r="AJ24" s="69" t="s">
        <v>94</v>
      </c>
      <c r="AK24" s="69" t="s">
        <v>140</v>
      </c>
      <c r="AL24" s="69" t="s">
        <v>141</v>
      </c>
      <c r="AM24" s="69" t="s">
        <v>149</v>
      </c>
      <c r="AN24" s="69" t="s">
        <v>150</v>
      </c>
      <c r="AO24" s="69" t="s">
        <v>151</v>
      </c>
      <c r="AP24" s="69" t="s">
        <v>152</v>
      </c>
    </row>
    <row r="25" spans="1:42">
      <c r="B25" s="69" t="s">
        <v>153</v>
      </c>
      <c r="C25" s="69" t="s">
        <v>49</v>
      </c>
      <c r="E25" s="69" t="s">
        <v>154</v>
      </c>
      <c r="K25" s="69" t="s">
        <v>155</v>
      </c>
      <c r="L25" s="69" t="s">
        <v>156</v>
      </c>
      <c r="O25" s="69" t="s">
        <v>157</v>
      </c>
      <c r="Q25" s="69" t="s">
        <v>158</v>
      </c>
      <c r="R25" s="69" t="s">
        <v>159</v>
      </c>
      <c r="S25" s="69" t="s">
        <v>160</v>
      </c>
      <c r="T25" s="69" t="s">
        <v>161</v>
      </c>
      <c r="U25" s="69" t="s">
        <v>78</v>
      </c>
      <c r="X25" s="69" t="s">
        <v>160</v>
      </c>
      <c r="Y25" s="69" t="s">
        <v>162</v>
      </c>
      <c r="Z25" s="69" t="s">
        <v>163</v>
      </c>
      <c r="AA25" s="69" t="s">
        <v>164</v>
      </c>
      <c r="AB25" s="69" t="s">
        <v>165</v>
      </c>
      <c r="AC25" s="69" t="s">
        <v>166</v>
      </c>
      <c r="AD25" s="69" t="s">
        <v>167</v>
      </c>
      <c r="AH25" s="69" t="s">
        <v>168</v>
      </c>
      <c r="AI25" s="69" t="s">
        <v>169</v>
      </c>
      <c r="AJ25" s="69" t="s">
        <v>170</v>
      </c>
    </row>
    <row r="26" spans="1:42">
      <c r="B26" s="69" t="s">
        <v>171</v>
      </c>
      <c r="C26" s="69" t="s">
        <v>50</v>
      </c>
      <c r="E26" s="69" t="s">
        <v>172</v>
      </c>
      <c r="K26" s="69" t="s">
        <v>173</v>
      </c>
      <c r="L26" s="69" t="s">
        <v>174</v>
      </c>
      <c r="O26" s="69" t="s">
        <v>175</v>
      </c>
      <c r="Q26" s="69" t="s">
        <v>176</v>
      </c>
      <c r="R26" s="69" t="s">
        <v>177</v>
      </c>
      <c r="S26" s="69" t="s">
        <v>178</v>
      </c>
      <c r="T26" s="69" t="s">
        <v>179</v>
      </c>
      <c r="U26" s="69" t="s">
        <v>78</v>
      </c>
      <c r="X26" s="69" t="s">
        <v>178</v>
      </c>
      <c r="Y26" s="69" t="s">
        <v>180</v>
      </c>
      <c r="Z26" s="69" t="s">
        <v>181</v>
      </c>
      <c r="AA26" s="69" t="s">
        <v>182</v>
      </c>
      <c r="AB26" s="69" t="s">
        <v>183</v>
      </c>
      <c r="AC26" s="69" t="s">
        <v>184</v>
      </c>
      <c r="AD26" s="69" t="s">
        <v>185</v>
      </c>
      <c r="AI26" s="69" t="s">
        <v>186</v>
      </c>
      <c r="AJ26" s="69" t="s">
        <v>187</v>
      </c>
    </row>
    <row r="28" spans="1:42">
      <c r="AC28" s="69" t="s">
        <v>188</v>
      </c>
      <c r="AD28" s="69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D3F6-5D91-40AE-BF3F-34F150B9E7AD}">
  <dimension ref="A1:E15"/>
  <sheetViews>
    <sheetView workbookViewId="0"/>
  </sheetViews>
  <sheetFormatPr defaultRowHeight="15"/>
  <sheetData>
    <row r="1" spans="1:5">
      <c r="A1" s="69" t="s">
        <v>193</v>
      </c>
      <c r="B1" s="69" t="s">
        <v>1</v>
      </c>
      <c r="C1" s="69" t="s">
        <v>2</v>
      </c>
      <c r="D1" s="69" t="s">
        <v>3</v>
      </c>
    </row>
    <row r="2" spans="1:5">
      <c r="B2" s="69" t="s">
        <v>19</v>
      </c>
      <c r="C2" s="69" t="s">
        <v>4</v>
      </c>
    </row>
    <row r="3" spans="1:5">
      <c r="A3" s="69" t="s">
        <v>0</v>
      </c>
      <c r="B3" s="69" t="s">
        <v>5</v>
      </c>
      <c r="C3" s="69" t="s">
        <v>97</v>
      </c>
    </row>
    <row r="4" spans="1:5">
      <c r="A4" s="69" t="s">
        <v>0</v>
      </c>
      <c r="B4" s="69" t="s">
        <v>6</v>
      </c>
      <c r="C4" s="69" t="s">
        <v>98</v>
      </c>
    </row>
    <row r="5" spans="1:5">
      <c r="A5" s="69" t="s">
        <v>0</v>
      </c>
      <c r="B5" s="69" t="s">
        <v>26</v>
      </c>
      <c r="C5" s="69" t="s">
        <v>99</v>
      </c>
      <c r="D5" s="69" t="s">
        <v>100</v>
      </c>
      <c r="E5" s="69" t="s">
        <v>45</v>
      </c>
    </row>
    <row r="8" spans="1:5">
      <c r="A8" s="69" t="s">
        <v>8</v>
      </c>
      <c r="C8" s="69" t="s">
        <v>101</v>
      </c>
    </row>
    <row r="9" spans="1:5">
      <c r="A9" s="69" t="s">
        <v>9</v>
      </c>
      <c r="C9" s="69" t="s">
        <v>102</v>
      </c>
    </row>
    <row r="10" spans="1:5">
      <c r="B10" s="69" t="s">
        <v>42</v>
      </c>
      <c r="C10" s="69" t="s">
        <v>103</v>
      </c>
    </row>
    <row r="11" spans="1:5">
      <c r="B11" s="69" t="s">
        <v>39</v>
      </c>
      <c r="C11" s="69" t="s">
        <v>103</v>
      </c>
    </row>
    <row r="12" spans="1:5">
      <c r="B12" s="69" t="s">
        <v>43</v>
      </c>
      <c r="C12" s="69" t="s">
        <v>104</v>
      </c>
    </row>
    <row r="13" spans="1:5">
      <c r="B13" s="69" t="s">
        <v>44</v>
      </c>
      <c r="C13" s="69" t="s">
        <v>105</v>
      </c>
      <c r="D13" s="69" t="s">
        <v>106</v>
      </c>
    </row>
    <row r="14" spans="1:5">
      <c r="D14" s="69" t="s">
        <v>107</v>
      </c>
    </row>
    <row r="15" spans="1:5">
      <c r="D15" s="69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2023-09-06T14:05:06Z</cp:lastPrinted>
  <dcterms:created xsi:type="dcterms:W3CDTF">2017-04-18T02:36:09Z</dcterms:created>
  <dcterms:modified xsi:type="dcterms:W3CDTF">2023-09-06T14:05:52Z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