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13_ncr:1_{71E8C4A5-A8EF-4FD3-B573-EEC36F22A7A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8" i="2" l="1"/>
  <c r="W29" i="2"/>
  <c r="W30" i="2"/>
  <c r="W31" i="2"/>
  <c r="W32" i="2"/>
  <c r="W27" i="2"/>
  <c r="E24" i="2"/>
  <c r="K24" i="2"/>
  <c r="L24" i="2"/>
  <c r="M24" i="2"/>
  <c r="N24" i="2"/>
  <c r="O24" i="2"/>
  <c r="P24" i="2"/>
  <c r="Q24" i="2"/>
  <c r="R24" i="2"/>
  <c r="S24" i="2"/>
  <c r="T24" i="2"/>
  <c r="W24" i="2" s="1"/>
  <c r="U24" i="2"/>
  <c r="V24" i="2"/>
  <c r="X24" i="2"/>
  <c r="Y24" i="2"/>
  <c r="Z24" i="2"/>
  <c r="AA24" i="2"/>
  <c r="AB24" i="2"/>
  <c r="AD24" i="2"/>
  <c r="AC24" i="2" s="1"/>
  <c r="AE24" i="2"/>
  <c r="AF24" i="2"/>
  <c r="AH24" i="2"/>
  <c r="AK24" i="2"/>
  <c r="AL24" i="2"/>
  <c r="AM24" i="2"/>
  <c r="AN24" i="2"/>
  <c r="AO24" i="2"/>
  <c r="AP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C25" i="2" s="1"/>
  <c r="AH25" i="2"/>
  <c r="AL25" i="2"/>
  <c r="AM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D26" i="2"/>
  <c r="AC26" i="2" s="1"/>
  <c r="AL26" i="2"/>
  <c r="AM26" i="2"/>
  <c r="D5" i="1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B25" i="2" l="1"/>
  <c r="B24" i="2"/>
  <c r="B26" i="2"/>
  <c r="D6" i="2"/>
  <c r="D4" i="2"/>
  <c r="D5" i="2"/>
  <c r="E5" i="2" s="1"/>
  <c r="I6" i="2"/>
  <c r="I5" i="2"/>
  <c r="E4" i="2"/>
  <c r="C8" i="1"/>
  <c r="E6" i="2" l="1"/>
</calcChain>
</file>

<file path=xl/sharedStrings.xml><?xml version="1.0" encoding="utf-8"?>
<sst xmlns="http://schemas.openxmlformats.org/spreadsheetml/2006/main" count="944" uniqueCount="228">
  <si>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</si>
  <si>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</si>
  <si>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</si>
  <si>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</si>
  <si>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</si>
  <si>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</si>
  <si>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</si>
  <si>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</si>
  <si>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</si>
  <si>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</si>
  <si>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</si>
  <si>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</si>
  <si>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</si>
  <si>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</si>
  <si>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</si>
  <si>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</si>
  <si>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</si>
  <si>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</si>
  <si>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</si>
  <si>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</si>
  <si>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</si>
  <si>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</si>
  <si>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</si>
  <si>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</si>
  <si>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</si>
  <si>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</si>
  <si>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</si>
  <si>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</si>
  <si>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</si>
  <si>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</si>
  <si>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</si>
  <si>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</si>
  <si>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</si>
  <si>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</si>
  <si>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</si>
  <si>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</si>
  <si>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</si>
  <si>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</si>
  <si>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</si>
  <si>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</si>
  <si>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</si>
  <si>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</si>
  <si>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</si>
  <si>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</si>
  <si>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</si>
  <si>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</si>
  <si>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</si>
  <si>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</si>
  <si>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</si>
  <si>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</si>
  <si>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</si>
  <si>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</si>
  <si>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</si>
  <si>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</si>
  <si>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</si>
  <si>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</si>
  <si>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</si>
  <si>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</si>
  <si>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</si>
  <si>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</si>
  <si>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</si>
  <si>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</si>
  <si>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</si>
  <si>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</si>
  <si>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</si>
  <si>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</si>
  <si>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</si>
  <si>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</si>
  <si>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</si>
  <si>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</si>
  <si>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</si>
  <si>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</si>
  <si>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</si>
  <si>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</si>
  <si>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</si>
  <si>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</si>
  <si>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</si>
  <si>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</si>
  <si>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</si>
  <si>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</si>
  <si>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</si>
  <si>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</si>
  <si>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</si>
  <si>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</si>
  <si>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</si>
  <si>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</si>
  <si>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</si>
  <si>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</si>
  <si>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</si>
  <si>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</si>
  <si>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</si>
  <si>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</si>
  <si>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</si>
  <si>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</si>
  <si>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</si>
  <si>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</si>
  <si>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</si>
  <si>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</si>
  <si>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</si>
  <si>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</si>
  <si>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</si>
  <si>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</si>
  <si>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</si>
  <si>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</si>
  <si>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</si>
  <si>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</si>
  <si>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</si>
  <si>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</si>
  <si>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</si>
  <si>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</si>
  <si>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</si>
  <si>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</si>
  <si>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</si>
  <si>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</si>
  <si>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</si>
  <si>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</si>
  <si>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</si>
  <si>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</si>
  <si>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</si>
  <si>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</si>
  <si>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</si>
  <si>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</si>
  <si>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</si>
  <si>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</si>
  <si>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</si>
  <si>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</si>
  <si>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</si>
  <si>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</si>
  <si>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</si>
  <si>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</si>
  <si>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</si>
  <si>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</si>
  <si>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</si>
  <si>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</si>
  <si>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</si>
  <si>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</si>
  <si>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</si>
  <si>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</si>
  <si>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</si>
  <si>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</si>
  <si>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</si>
  <si>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</si>
  <si>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</si>
  <si>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</si>
  <si>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</si>
  <si>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</si>
  <si>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</si>
  <si>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</si>
  <si>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</si>
  <si>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</si>
  <si>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</si>
  <si>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</si>
  <si>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</si>
  <si>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</si>
  <si>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</si>
  <si>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</si>
  <si>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</si>
  <si>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</si>
  <si>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</si>
  <si>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</si>
  <si>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</si>
  <si>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</si>
  <si>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</si>
  <si>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</si>
  <si>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</si>
  <si>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</si>
  <si>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</si>
  <si>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</si>
  <si>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</si>
  <si>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</si>
  <si>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</si>
  <si>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</si>
  <si>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</si>
  <si>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</si>
  <si>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</si>
  <si>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</si>
  <si>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</si>
  <si>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</si>
  <si>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</si>
  <si>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</si>
  <si>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</si>
  <si>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</si>
  <si>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</si>
  <si>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</si>
  <si>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</si>
  <si>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</si>
  <si>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</si>
  <si>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</si>
  <si>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</si>
  <si>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</si>
  <si>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</si>
  <si>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="01/09/2023"</t>
  </si>
  <si>
    <t>="30/9/2023"</t>
  </si>
  <si>
    <t>="102"</t>
  </si>
  <si>
    <t>SYNAPXE PTE. LTD.</t>
  </si>
  <si>
    <t>8000008671</t>
  </si>
  <si>
    <t>8000008717</t>
  </si>
  <si>
    <t>CI0099-SGD</t>
  </si>
  <si>
    <t>MS7NQ-00300GLP</t>
  </si>
  <si>
    <t>MS SQLSVRSTDCORE SNGL LICSAPK MVL 2LIC CORELIC</t>
  </si>
  <si>
    <t>MS77D-00110GLP</t>
  </si>
  <si>
    <t>MS VSPROwMSDN ALNG LICSAPk MVL</t>
  </si>
  <si>
    <t>MS6VC-01288GLP</t>
  </si>
  <si>
    <t>MS WINRMTDSKTP SRVCS CAL SNGL LICSAPK MVL USRCAL</t>
  </si>
  <si>
    <t>AD5A91AA</t>
  </si>
  <si>
    <t>S7138270</t>
  </si>
  <si>
    <t>UIC PO No</t>
  </si>
  <si>
    <t>SGD 5,983.41</t>
  </si>
  <si>
    <t>WENDY KUM</t>
  </si>
  <si>
    <t>DESMOND TONG/CHRIS TAN</t>
  </si>
  <si>
    <t>SYNAPXE PTE. LTD. 6 SERANGOON NORTH AVE 5, #01-01/02, ADMINISTRATION, SINGAPORE 554910</t>
  </si>
  <si>
    <t>SGD 11,966.82</t>
  </si>
  <si>
    <t>License with SA</t>
  </si>
  <si>
    <t>945813A</t>
  </si>
  <si>
    <t>MICROSOFT</t>
  </si>
  <si>
    <t>LEE MOH JENG</t>
  </si>
  <si>
    <t>SGD 1,337.69</t>
  </si>
  <si>
    <t>SGD 5,350.76</t>
  </si>
  <si>
    <t>SYNAPXE PTE. LTD. 6 SERANGOON NORTH AVE 5, #01-01/02, ADMINISTRATION, SINGAPORE 554911</t>
  </si>
  <si>
    <t>SYNAPXE PTE. LTD. 6 SERANGOON NORTH AVE 5, #01-01/02, ADMINISTRATION, SINGAPORE 554912</t>
  </si>
  <si>
    <t>SYNAPXE PTE. LTD. 6 SERANGOON NORTH AVE 5, #01-01/02, ADMINISTRATION, SINGAPORE 554913</t>
  </si>
  <si>
    <t>SYNAPXE PTE. LTD. 6 SERANGOON NORTH AVE 5, #01-01/02, ADMINISTRATION, SINGAPORE 554914</t>
  </si>
  <si>
    <t>FOO CHAE SIONG</t>
  </si>
  <si>
    <t>SGD 224.11</t>
  </si>
  <si>
    <t>PECK WEI SHENG</t>
  </si>
  <si>
    <t>SGD 2,241.10</t>
  </si>
  <si>
    <t>TAN YONG MENG</t>
  </si>
  <si>
    <t>946025A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</si>
</sst>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0" fontId="17" fillId="0" borderId="0" xfId="0" applyFont="1" applyAlignment="1">
      <alignment vertical="top"/>
    </xf>
    <xf numFmtId="166" fontId="16" fillId="0" borderId="0" xfId="0" applyNumberFormat="1" applyFont="1"/>
    <xf numFmtId="0" fontId="8" fillId="0" borderId="0" xfId="1" applyFon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4" fillId="0" borderId="0" xfId="1" applyFont="1" applyAlignment="1">
      <alignment vertical="center"/>
    </xf>
    <xf numFmtId="0" fontId="11" fillId="3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135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"01/09/2023"</f>
        <v>01/09/2023</v>
      </c>
    </row>
    <row r="4" spans="1:7">
      <c r="A4" s="1" t="s">
        <v>0</v>
      </c>
      <c r="B4" s="4" t="s">
        <v>6</v>
      </c>
      <c r="C4" s="5" t="str">
        <f>"30/9/2023"</f>
        <v>30/9/2023</v>
      </c>
    </row>
    <row r="5" spans="1:7">
      <c r="A5" s="1" t="s">
        <v>0</v>
      </c>
      <c r="B5" s="4" t="s">
        <v>26</v>
      </c>
      <c r="C5" s="4" t="str">
        <f>"102"</f>
        <v>102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01/Sep/2023..30/Sep/2023</v>
      </c>
    </row>
    <row r="9" spans="1:7">
      <c r="A9" s="1" t="s">
        <v>9</v>
      </c>
      <c r="C9" s="3" t="str">
        <f>TEXT($C$3,"yyyyMMdd") &amp; ".." &amp; TEXT($C$4,"yyyyMMdd")</f>
        <v>20230901..20230930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0"/>
  <sheetViews>
    <sheetView tabSelected="1" topLeftCell="K19" zoomScale="85" zoomScaleNormal="85" workbookViewId="0">
      <selection activeCell="AA42" sqref="AA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1.5703125" style="18" customWidth="1"/>
    <col min="16" max="16" width="15" style="18" customWidth="1"/>
    <col min="17" max="17" width="11.85546875" style="4" bestFit="1" customWidth="1"/>
    <col min="18" max="18" width="11.85546875" style="4" customWidth="1"/>
    <col min="19" max="19" width="15.85546875" style="45" customWidth="1"/>
    <col min="20" max="20" width="12.42578125" style="45" customWidth="1"/>
    <col min="21" max="21" width="15.140625" style="75" bestFit="1" customWidth="1"/>
    <col min="22" max="22" width="10.42578125" style="45" bestFit="1" customWidth="1"/>
    <col min="23" max="23" width="11" style="45" customWidth="1"/>
    <col min="24" max="24" width="16.7109375" style="4" hidden="1" customWidth="1"/>
    <col min="25" max="25" width="68" style="4" hidden="1" customWidth="1"/>
    <col min="26" max="26" width="14.85546875" style="4" customWidth="1"/>
    <col min="27" max="27" width="10.5703125" style="60" bestFit="1" customWidth="1"/>
    <col min="28" max="29" width="15.28515625" style="4" customWidth="1"/>
    <col min="30" max="30" width="14.7109375" style="4" customWidth="1"/>
    <col min="31" max="31" width="8.42578125" style="21" customWidth="1"/>
    <col min="32" max="32" width="16.140625" style="4" customWidth="1"/>
    <col min="33" max="33" width="11.28515625" style="21" customWidth="1"/>
    <col min="34" max="34" width="12.140625" style="4" customWidth="1"/>
    <col min="35" max="35" width="12.28515625" style="4" customWidth="1"/>
    <col min="36" max="36" width="15.42578125" style="21" customWidth="1"/>
    <col min="37" max="37" width="14.42578125" style="4" customWidth="1"/>
    <col min="38" max="38" width="53.42578125" style="4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7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20230901..20230930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102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3" hidden="1">
      <c r="A17" s="1" t="s">
        <v>7</v>
      </c>
    </row>
    <row r="18" spans="1:53" s="23" customFormat="1" hidden="1">
      <c r="A18" s="23" t="s">
        <v>7</v>
      </c>
      <c r="I18" s="24"/>
      <c r="N18" s="25"/>
      <c r="O18" s="26"/>
      <c r="P18" s="26"/>
      <c r="S18" s="46"/>
      <c r="T18" s="46"/>
      <c r="U18" s="76"/>
      <c r="V18" s="46"/>
      <c r="W18" s="46"/>
      <c r="AA18" s="61"/>
      <c r="AE18" s="25"/>
      <c r="AG18" s="25"/>
      <c r="AJ18" s="25"/>
      <c r="AO18" s="36"/>
      <c r="AP18" s="36"/>
    </row>
    <row r="20" spans="1:53" ht="15.75">
      <c r="M20" s="20"/>
      <c r="N20" s="20"/>
      <c r="O20" s="20"/>
      <c r="P20" s="20"/>
      <c r="Q20" s="20"/>
      <c r="R20" s="20"/>
      <c r="S20" s="47"/>
      <c r="T20" s="47"/>
      <c r="U20" s="7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3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3" ht="15.75">
      <c r="M22" s="20"/>
      <c r="N22" s="20"/>
      <c r="O22" s="20"/>
      <c r="P22" s="20"/>
      <c r="Q22" s="20"/>
      <c r="R22" s="20"/>
      <c r="S22" s="47"/>
      <c r="T22" s="47"/>
      <c r="U22" s="7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3" s="54" customFormat="1" ht="47.2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206</v>
      </c>
      <c r="T23" s="48" t="s">
        <v>80</v>
      </c>
      <c r="U23" s="7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3" hidden="1">
      <c r="B24" s="1" t="str">
        <f>IF(M24="","Hide","Show")</f>
        <v>Hide</v>
      </c>
      <c r="C24" s="4" t="s">
        <v>48</v>
      </c>
      <c r="E24" s="13" t="str">
        <f>""</f>
        <v/>
      </c>
      <c r="K24" s="4" t="e">
        <f>MONTH(N24)</f>
        <v>#VALUE!</v>
      </c>
      <c r="L24" s="4" t="e">
        <f>YEAR(N24)</f>
        <v>#VALUE!</v>
      </c>
      <c r="M24" s="4" t="str">
        <f>""</f>
        <v/>
      </c>
      <c r="N24" s="38" t="str">
        <f>""</f>
        <v/>
      </c>
      <c r="O24" s="4" t="str">
        <f>""</f>
        <v/>
      </c>
      <c r="P24" s="4" t="str">
        <f>""</f>
        <v/>
      </c>
      <c r="Q24" s="4" t="str">
        <f>""</f>
        <v/>
      </c>
      <c r="R24" s="4" t="str">
        <f>""</f>
        <v/>
      </c>
      <c r="S24" s="50" t="str">
        <f>""</f>
        <v/>
      </c>
      <c r="T24" s="50" t="str">
        <f>""</f>
        <v/>
      </c>
      <c r="U24" s="79" t="str">
        <f>""</f>
        <v/>
      </c>
      <c r="V24" s="50" t="str">
        <f>""</f>
        <v/>
      </c>
      <c r="W24" s="51" t="e">
        <f>SUM(N24-T24)</f>
        <v>#VALUE!</v>
      </c>
      <c r="X24" s="65" t="str">
        <f>""</f>
        <v/>
      </c>
      <c r="Y24" s="65" t="str">
        <f>""</f>
        <v/>
      </c>
      <c r="Z24" s="65" t="str">
        <f>""</f>
        <v/>
      </c>
      <c r="AA24" s="60" t="str">
        <f>""</f>
        <v/>
      </c>
      <c r="AB24" s="65" t="str">
        <f>""</f>
        <v/>
      </c>
      <c r="AC24" s="37">
        <f>IFERROR(AD24/AA24,0)</f>
        <v>0</v>
      </c>
      <c r="AD24" s="37" t="str">
        <f>""</f>
        <v/>
      </c>
      <c r="AE24" s="63" t="str">
        <f>""</f>
        <v/>
      </c>
      <c r="AF24" s="37" t="str">
        <f>""</f>
        <v/>
      </c>
      <c r="AG24" s="63" t="s">
        <v>95</v>
      </c>
      <c r="AH24" s="67" t="str">
        <f>""</f>
        <v/>
      </c>
      <c r="AI24" s="18"/>
      <c r="AJ24" s="63" t="s">
        <v>96</v>
      </c>
      <c r="AK24" s="4" t="str">
        <f>""</f>
        <v/>
      </c>
      <c r="AL24" s="4" t="str">
        <f>""</f>
        <v/>
      </c>
      <c r="AM24" s="4" t="str">
        <f>""</f>
        <v/>
      </c>
      <c r="AN24" s="4" t="str">
        <f>""</f>
        <v/>
      </c>
      <c r="AO24" s="4" t="str">
        <f>""</f>
        <v/>
      </c>
      <c r="AP24" s="4" t="str">
        <f>""</f>
        <v/>
      </c>
    </row>
    <row r="25" spans="1:53" hidden="1">
      <c r="B25" s="1" t="str">
        <f>IF(M25="","Hide","Show")</f>
        <v>Hide</v>
      </c>
      <c r="C25" s="4" t="s">
        <v>49</v>
      </c>
      <c r="E25" s="13" t="str">
        <f>""</f>
        <v/>
      </c>
      <c r="M25" s="4" t="str">
        <f>""</f>
        <v/>
      </c>
      <c r="N25" s="38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45" t="str">
        <f>""</f>
        <v/>
      </c>
      <c r="U25" s="75" t="str">
        <f>""</f>
        <v/>
      </c>
      <c r="V25" s="52"/>
      <c r="W25" s="51"/>
      <c r="X25" s="4" t="str">
        <f>""</f>
        <v/>
      </c>
      <c r="Y25" s="4" t="str">
        <f>""</f>
        <v/>
      </c>
      <c r="Z25" s="4" t="str">
        <f>""</f>
        <v/>
      </c>
      <c r="AA25" s="60" t="str">
        <f>""</f>
        <v/>
      </c>
      <c r="AB25" s="4" t="str">
        <f>""</f>
        <v/>
      </c>
      <c r="AC25" s="37">
        <f>IFERROR(AD25/AA25,0)</f>
        <v>0</v>
      </c>
      <c r="AD25" s="37" t="str">
        <f>""</f>
        <v/>
      </c>
      <c r="AE25" s="63"/>
      <c r="AF25" s="18"/>
      <c r="AG25" s="63"/>
      <c r="AH25" s="18" t="str">
        <f>""</f>
        <v/>
      </c>
      <c r="AI25" s="18"/>
      <c r="AJ25" s="63"/>
      <c r="AK25" s="18"/>
      <c r="AL25" s="5" t="str">
        <f>""</f>
        <v/>
      </c>
      <c r="AM25" s="4" t="str">
        <f>""</f>
        <v/>
      </c>
    </row>
    <row r="26" spans="1:53" hidden="1">
      <c r="B26" s="1" t="str">
        <f>IF(M26="","Hide","Show")</f>
        <v>Hide</v>
      </c>
      <c r="C26" s="4" t="s">
        <v>50</v>
      </c>
      <c r="E26" s="13" t="str">
        <f>""</f>
        <v/>
      </c>
      <c r="M26" s="4" t="str">
        <f>""</f>
        <v/>
      </c>
      <c r="N26" s="38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5" t="str">
        <f>""</f>
        <v/>
      </c>
      <c r="U26" s="75" t="str">
        <f>""</f>
        <v/>
      </c>
      <c r="V26" s="52"/>
      <c r="W26" s="51"/>
      <c r="X26" s="4" t="str">
        <f>""</f>
        <v/>
      </c>
      <c r="Y26" s="4" t="str">
        <f>""</f>
        <v/>
      </c>
      <c r="Z26" s="4" t="str">
        <f>""</f>
        <v/>
      </c>
      <c r="AA26" s="60" t="str">
        <f>""</f>
        <v/>
      </c>
      <c r="AB26" s="4" t="str">
        <f>""</f>
        <v/>
      </c>
      <c r="AC26" s="37">
        <f>IFERROR(AD26/AA26,0)</f>
        <v>0</v>
      </c>
      <c r="AD26" s="37" t="str">
        <f>""</f>
        <v/>
      </c>
      <c r="AE26" s="63"/>
      <c r="AF26" s="18"/>
      <c r="AG26" s="63"/>
      <c r="AH26" s="18"/>
      <c r="AI26" s="18"/>
      <c r="AJ26" s="63"/>
      <c r="AK26" s="18"/>
      <c r="AL26" s="5" t="str">
        <f>""</f>
        <v/>
      </c>
      <c r="AM26" s="4" t="str">
        <f>""</f>
        <v/>
      </c>
    </row>
    <row r="27" spans="1:53">
      <c r="K27" s="4">
        <v>9</v>
      </c>
      <c r="L27" s="4">
        <v>2023</v>
      </c>
      <c r="M27" s="69">
        <v>33032677</v>
      </c>
      <c r="N27" s="71">
        <v>45174</v>
      </c>
      <c r="O27" s="4" t="s">
        <v>205</v>
      </c>
      <c r="P27" s="18" t="s">
        <v>204</v>
      </c>
      <c r="Q27" s="69" t="s">
        <v>197</v>
      </c>
      <c r="R27" s="69" t="s">
        <v>194</v>
      </c>
      <c r="S27" s="45">
        <v>945559</v>
      </c>
      <c r="T27" s="50">
        <v>45173</v>
      </c>
      <c r="U27" s="80" t="s">
        <v>195</v>
      </c>
      <c r="V27" s="71">
        <v>45174</v>
      </c>
      <c r="W27" s="51">
        <f>V27-T27</f>
        <v>1</v>
      </c>
      <c r="Z27" s="4" t="s">
        <v>208</v>
      </c>
      <c r="AA27" s="69">
        <v>2</v>
      </c>
      <c r="AB27" s="4" t="s">
        <v>209</v>
      </c>
      <c r="AC27" s="37" t="s">
        <v>207</v>
      </c>
      <c r="AD27" s="37" t="s">
        <v>211</v>
      </c>
      <c r="AE27" s="21">
        <v>0</v>
      </c>
      <c r="AF27" s="37" t="s">
        <v>211</v>
      </c>
      <c r="AG27" s="21" t="s">
        <v>95</v>
      </c>
      <c r="AH27" s="70" t="s">
        <v>210</v>
      </c>
      <c r="AJ27" s="63" t="s">
        <v>214</v>
      </c>
      <c r="AK27" s="71" t="s">
        <v>198</v>
      </c>
      <c r="AL27" s="69" t="s">
        <v>199</v>
      </c>
      <c r="AM27" s="4" t="s">
        <v>212</v>
      </c>
      <c r="AN27" s="73">
        <v>45200</v>
      </c>
      <c r="AO27" s="73">
        <v>46203</v>
      </c>
    </row>
    <row r="28" spans="1:53">
      <c r="K28" s="4">
        <v>9</v>
      </c>
      <c r="L28" s="4">
        <v>2023</v>
      </c>
      <c r="M28" s="69">
        <v>33032752</v>
      </c>
      <c r="N28" s="71">
        <v>45187</v>
      </c>
      <c r="O28" s="4" t="s">
        <v>205</v>
      </c>
      <c r="P28" s="18" t="s">
        <v>204</v>
      </c>
      <c r="Q28" s="69" t="s">
        <v>197</v>
      </c>
      <c r="R28" s="69" t="s">
        <v>194</v>
      </c>
      <c r="S28" s="45" t="s">
        <v>213</v>
      </c>
      <c r="T28" s="50">
        <v>45184</v>
      </c>
      <c r="U28" s="80" t="s">
        <v>196</v>
      </c>
      <c r="V28" s="71">
        <v>45187</v>
      </c>
      <c r="W28" s="51">
        <f t="shared" ref="W28:W32" si="0">V28-T28</f>
        <v>3</v>
      </c>
      <c r="Z28" s="4" t="s">
        <v>208</v>
      </c>
      <c r="AA28" s="69">
        <v>2</v>
      </c>
      <c r="AB28" s="4" t="s">
        <v>215</v>
      </c>
      <c r="AC28" s="4" t="s">
        <v>207</v>
      </c>
      <c r="AD28" s="37" t="s">
        <v>211</v>
      </c>
      <c r="AE28" s="21">
        <v>0</v>
      </c>
      <c r="AF28" s="37" t="s">
        <v>211</v>
      </c>
      <c r="AG28" s="21" t="s">
        <v>95</v>
      </c>
      <c r="AH28" s="70" t="s">
        <v>210</v>
      </c>
      <c r="AJ28" s="63" t="s">
        <v>214</v>
      </c>
      <c r="AK28" s="71" t="s">
        <v>198</v>
      </c>
      <c r="AL28" s="69" t="s">
        <v>199</v>
      </c>
      <c r="AM28" s="4" t="s">
        <v>212</v>
      </c>
      <c r="AN28" s="73">
        <v>45200</v>
      </c>
      <c r="AO28" s="73">
        <v>46203</v>
      </c>
      <c r="AW28" s="16"/>
    </row>
    <row r="29" spans="1:53">
      <c r="K29" s="4">
        <v>9</v>
      </c>
      <c r="L29" s="4">
        <v>2023</v>
      </c>
      <c r="M29" s="69">
        <v>33032753</v>
      </c>
      <c r="N29" s="71">
        <v>45187</v>
      </c>
      <c r="O29" s="4" t="s">
        <v>205</v>
      </c>
      <c r="P29" s="18" t="s">
        <v>204</v>
      </c>
      <c r="Q29" s="69" t="s">
        <v>197</v>
      </c>
      <c r="R29" s="69" t="s">
        <v>194</v>
      </c>
      <c r="S29" s="45">
        <v>945803</v>
      </c>
      <c r="T29" s="50">
        <v>45184</v>
      </c>
      <c r="U29" s="81">
        <v>7000000303</v>
      </c>
      <c r="V29" s="71">
        <v>45187</v>
      </c>
      <c r="W29" s="51">
        <f t="shared" si="0"/>
        <v>3</v>
      </c>
      <c r="Z29" s="4" t="s">
        <v>208</v>
      </c>
      <c r="AA29" s="69">
        <v>4</v>
      </c>
      <c r="AB29" s="4" t="s">
        <v>222</v>
      </c>
      <c r="AC29" s="4" t="s">
        <v>216</v>
      </c>
      <c r="AD29" s="4" t="s">
        <v>217</v>
      </c>
      <c r="AE29" s="21">
        <v>0</v>
      </c>
      <c r="AF29" s="4" t="s">
        <v>217</v>
      </c>
      <c r="AG29" s="21" t="s">
        <v>95</v>
      </c>
      <c r="AH29" s="70" t="s">
        <v>218</v>
      </c>
      <c r="AJ29" s="63" t="s">
        <v>214</v>
      </c>
      <c r="AK29" s="71" t="s">
        <v>200</v>
      </c>
      <c r="AL29" s="69" t="s">
        <v>201</v>
      </c>
      <c r="AM29" s="4" t="s">
        <v>212</v>
      </c>
      <c r="AN29" s="73">
        <v>45200</v>
      </c>
      <c r="AO29" s="73">
        <v>46203</v>
      </c>
      <c r="AX29" s="16"/>
    </row>
    <row r="30" spans="1:53">
      <c r="K30" s="4">
        <v>9</v>
      </c>
      <c r="L30" s="4">
        <v>2023</v>
      </c>
      <c r="M30" s="69">
        <v>33032792</v>
      </c>
      <c r="N30" s="71">
        <v>45191</v>
      </c>
      <c r="O30" s="4" t="s">
        <v>205</v>
      </c>
      <c r="P30" s="18" t="s">
        <v>204</v>
      </c>
      <c r="Q30" s="69" t="s">
        <v>197</v>
      </c>
      <c r="R30" s="69" t="s">
        <v>194</v>
      </c>
      <c r="S30" s="45">
        <v>945876</v>
      </c>
      <c r="T30" s="50">
        <v>45189</v>
      </c>
      <c r="U30" s="81">
        <v>8000008742</v>
      </c>
      <c r="V30" s="71">
        <v>45191</v>
      </c>
      <c r="W30" s="51">
        <f t="shared" si="0"/>
        <v>2</v>
      </c>
      <c r="Z30" s="4" t="s">
        <v>208</v>
      </c>
      <c r="AA30" s="69">
        <v>10</v>
      </c>
      <c r="AB30" s="4" t="s">
        <v>224</v>
      </c>
      <c r="AC30" s="4" t="s">
        <v>223</v>
      </c>
      <c r="AD30" s="4" t="s">
        <v>225</v>
      </c>
      <c r="AE30" s="21">
        <v>0</v>
      </c>
      <c r="AF30" s="4" t="s">
        <v>225</v>
      </c>
      <c r="AG30" s="21" t="s">
        <v>95</v>
      </c>
      <c r="AH30" s="70" t="s">
        <v>219</v>
      </c>
      <c r="AJ30" s="63" t="s">
        <v>214</v>
      </c>
      <c r="AK30" s="71" t="s">
        <v>202</v>
      </c>
      <c r="AL30" s="69" t="s">
        <v>203</v>
      </c>
      <c r="AM30" s="4" t="s">
        <v>212</v>
      </c>
      <c r="AN30" s="73">
        <v>45200</v>
      </c>
      <c r="AO30" s="73">
        <v>46203</v>
      </c>
      <c r="AY30" s="16"/>
    </row>
    <row r="31" spans="1:53">
      <c r="K31" s="4">
        <v>9</v>
      </c>
      <c r="L31" s="4">
        <v>2023</v>
      </c>
      <c r="M31" s="69">
        <v>33032837</v>
      </c>
      <c r="N31" s="71">
        <v>45197</v>
      </c>
      <c r="O31" s="4" t="s">
        <v>205</v>
      </c>
      <c r="P31" s="18" t="s">
        <v>204</v>
      </c>
      <c r="Q31" s="69" t="s">
        <v>197</v>
      </c>
      <c r="R31" s="69" t="s">
        <v>194</v>
      </c>
      <c r="S31" s="45">
        <v>946025</v>
      </c>
      <c r="T31" s="50">
        <v>45196</v>
      </c>
      <c r="U31" s="81">
        <v>8000008759</v>
      </c>
      <c r="V31" s="71">
        <v>45197</v>
      </c>
      <c r="W31" s="51">
        <f t="shared" si="0"/>
        <v>1</v>
      </c>
      <c r="Z31" s="4" t="s">
        <v>208</v>
      </c>
      <c r="AA31" s="69">
        <v>1</v>
      </c>
      <c r="AB31" s="4" t="s">
        <v>226</v>
      </c>
      <c r="AC31" s="4" t="s">
        <v>207</v>
      </c>
      <c r="AD31" s="4" t="s">
        <v>207</v>
      </c>
      <c r="AE31" s="21">
        <v>0</v>
      </c>
      <c r="AF31" s="4" t="s">
        <v>207</v>
      </c>
      <c r="AG31" s="21" t="s">
        <v>95</v>
      </c>
      <c r="AH31" s="70" t="s">
        <v>220</v>
      </c>
      <c r="AJ31" s="63" t="s">
        <v>214</v>
      </c>
      <c r="AK31" s="71" t="s">
        <v>198</v>
      </c>
      <c r="AL31" s="69" t="s">
        <v>199</v>
      </c>
      <c r="AM31" s="4" t="s">
        <v>212</v>
      </c>
      <c r="AN31" s="73">
        <v>45200</v>
      </c>
      <c r="AO31" s="73">
        <v>46203</v>
      </c>
      <c r="AZ31" s="16"/>
    </row>
    <row r="32" spans="1:53">
      <c r="K32" s="4">
        <v>9</v>
      </c>
      <c r="L32" s="4">
        <v>2023</v>
      </c>
      <c r="M32" s="69">
        <v>33032838</v>
      </c>
      <c r="N32" s="71">
        <v>45197</v>
      </c>
      <c r="O32" s="4" t="s">
        <v>205</v>
      </c>
      <c r="P32" s="18" t="s">
        <v>204</v>
      </c>
      <c r="Q32" s="69" t="s">
        <v>197</v>
      </c>
      <c r="R32" s="69" t="s">
        <v>194</v>
      </c>
      <c r="S32" s="45" t="s">
        <v>227</v>
      </c>
      <c r="T32" s="50">
        <v>45196</v>
      </c>
      <c r="U32" s="81">
        <v>8000008755</v>
      </c>
      <c r="V32" s="71">
        <v>45197</v>
      </c>
      <c r="W32" s="51">
        <f t="shared" si="0"/>
        <v>1</v>
      </c>
      <c r="Z32" s="4" t="s">
        <v>208</v>
      </c>
      <c r="AA32" s="69">
        <v>1</v>
      </c>
      <c r="AB32" s="4" t="s">
        <v>226</v>
      </c>
      <c r="AC32" s="4" t="s">
        <v>207</v>
      </c>
      <c r="AD32" s="4" t="s">
        <v>207</v>
      </c>
      <c r="AE32" s="21">
        <v>0</v>
      </c>
      <c r="AF32" s="4" t="s">
        <v>207</v>
      </c>
      <c r="AG32" s="21" t="s">
        <v>95</v>
      </c>
      <c r="AH32" s="70" t="s">
        <v>221</v>
      </c>
      <c r="AJ32" s="63" t="s">
        <v>214</v>
      </c>
      <c r="AK32" s="71" t="s">
        <v>198</v>
      </c>
      <c r="AL32" s="69" t="s">
        <v>199</v>
      </c>
      <c r="AM32" s="4" t="s">
        <v>212</v>
      </c>
      <c r="AN32" s="73">
        <v>45200</v>
      </c>
      <c r="AO32" s="73">
        <v>46203</v>
      </c>
      <c r="BA32" s="16"/>
    </row>
    <row r="33" spans="54:61">
      <c r="BB33" s="16"/>
    </row>
    <row r="34" spans="54:61">
      <c r="BC34" s="16"/>
    </row>
    <row r="35" spans="54:61">
      <c r="BD35" s="16"/>
    </row>
    <row r="36" spans="54:61">
      <c r="BE36" s="16"/>
    </row>
    <row r="37" spans="54:61">
      <c r="BF37" s="16"/>
    </row>
    <row r="38" spans="54:61">
      <c r="BG38" s="16"/>
    </row>
    <row r="39" spans="54:61">
      <c r="BH39" s="16"/>
    </row>
    <row r="40" spans="54:61">
      <c r="BI40" s="16"/>
    </row>
  </sheetData>
  <sortState xmlns:xlrd2="http://schemas.microsoft.com/office/spreadsheetml/2017/richdata2" ref="M24:AP390">
    <sortCondition ref="Q24:Q392"/>
  </sortState>
  <mergeCells count="1">
    <mergeCell ref="M21:AM2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191</v>
      </c>
    </row>
    <row r="4" spans="1:5">
      <c r="A4" s="68" t="s">
        <v>0</v>
      </c>
      <c r="B4" s="68" t="s">
        <v>6</v>
      </c>
      <c r="C4" s="68" t="s">
        <v>192</v>
      </c>
    </row>
    <row r="5" spans="1:5">
      <c r="A5" s="68" t="s">
        <v>0</v>
      </c>
      <c r="B5" s="68" t="s">
        <v>26</v>
      </c>
      <c r="C5" s="68" t="s">
        <v>193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191</v>
      </c>
    </row>
    <row r="4" spans="1:5">
      <c r="A4" s="68" t="s">
        <v>0</v>
      </c>
      <c r="B4" s="68" t="s">
        <v>6</v>
      </c>
      <c r="C4" s="68" t="s">
        <v>192</v>
      </c>
    </row>
    <row r="5" spans="1:5">
      <c r="A5" s="68" t="s">
        <v>0</v>
      </c>
      <c r="B5" s="68" t="s">
        <v>26</v>
      </c>
      <c r="C5" s="68" t="s">
        <v>193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140</v>
      </c>
      <c r="N24" s="68" t="s">
        <v>141</v>
      </c>
      <c r="O24" s="68" t="s">
        <v>142</v>
      </c>
      <c r="P24" s="68" t="s">
        <v>143</v>
      </c>
      <c r="Q24" s="68" t="s">
        <v>144</v>
      </c>
      <c r="R24" s="68" t="s">
        <v>145</v>
      </c>
      <c r="S24" s="68" t="s">
        <v>186</v>
      </c>
      <c r="T24" s="68" t="s">
        <v>146</v>
      </c>
      <c r="U24" s="68" t="s">
        <v>147</v>
      </c>
      <c r="V24" s="68" t="s">
        <v>148</v>
      </c>
      <c r="W24" s="68" t="s">
        <v>124</v>
      </c>
      <c r="X24" s="68" t="s">
        <v>149</v>
      </c>
      <c r="Y24" s="68" t="s">
        <v>150</v>
      </c>
      <c r="Z24" s="68" t="s">
        <v>151</v>
      </c>
      <c r="AA24" s="68" t="s">
        <v>152</v>
      </c>
      <c r="AB24" s="68" t="s">
        <v>153</v>
      </c>
      <c r="AC24" s="68" t="s">
        <v>125</v>
      </c>
      <c r="AD24" s="68" t="s">
        <v>154</v>
      </c>
      <c r="AE24" s="68" t="s">
        <v>155</v>
      </c>
      <c r="AF24" s="68" t="s">
        <v>154</v>
      </c>
      <c r="AG24" s="68" t="s">
        <v>95</v>
      </c>
      <c r="AH24" s="68" t="s">
        <v>156</v>
      </c>
      <c r="AJ24" s="68" t="s">
        <v>96</v>
      </c>
      <c r="AK24" s="68" t="s">
        <v>149</v>
      </c>
      <c r="AL24" s="68" t="s">
        <v>150</v>
      </c>
      <c r="AM24" s="68" t="s">
        <v>157</v>
      </c>
      <c r="AN24" s="68" t="s">
        <v>158</v>
      </c>
      <c r="AO24" s="68" t="s">
        <v>159</v>
      </c>
      <c r="AP24" s="68" t="s">
        <v>160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161</v>
      </c>
      <c r="N25" s="68" t="s">
        <v>162</v>
      </c>
      <c r="O25" s="68" t="s">
        <v>163</v>
      </c>
      <c r="Q25" s="68" t="s">
        <v>164</v>
      </c>
      <c r="R25" s="68" t="s">
        <v>165</v>
      </c>
      <c r="T25" s="68" t="s">
        <v>167</v>
      </c>
      <c r="U25" s="68" t="s">
        <v>166</v>
      </c>
      <c r="X25" s="68" t="s">
        <v>167</v>
      </c>
      <c r="Y25" s="68" t="s">
        <v>168</v>
      </c>
      <c r="Z25" s="68" t="s">
        <v>169</v>
      </c>
      <c r="AA25" s="68" t="s">
        <v>170</v>
      </c>
      <c r="AB25" s="68" t="s">
        <v>171</v>
      </c>
      <c r="AC25" s="68" t="s">
        <v>128</v>
      </c>
      <c r="AD25" s="68" t="s">
        <v>172</v>
      </c>
      <c r="AH25" s="68" t="s">
        <v>173</v>
      </c>
      <c r="AL25" s="68" t="s">
        <v>187</v>
      </c>
      <c r="AM25" s="68" t="s">
        <v>188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174</v>
      </c>
      <c r="N26" s="68" t="s">
        <v>175</v>
      </c>
      <c r="O26" s="68" t="s">
        <v>176</v>
      </c>
      <c r="Q26" s="68" t="s">
        <v>177</v>
      </c>
      <c r="R26" s="68" t="s">
        <v>178</v>
      </c>
      <c r="T26" s="68" t="s">
        <v>180</v>
      </c>
      <c r="U26" s="68" t="s">
        <v>179</v>
      </c>
      <c r="X26" s="68" t="s">
        <v>180</v>
      </c>
      <c r="Y26" s="68" t="s">
        <v>181</v>
      </c>
      <c r="Z26" s="68" t="s">
        <v>182</v>
      </c>
      <c r="AA26" s="68" t="s">
        <v>183</v>
      </c>
      <c r="AB26" s="68" t="s">
        <v>184</v>
      </c>
      <c r="AC26" s="68" t="s">
        <v>131</v>
      </c>
      <c r="AD26" s="68" t="s">
        <v>185</v>
      </c>
      <c r="AL26" s="68" t="s">
        <v>189</v>
      </c>
      <c r="AM26" s="68" t="s">
        <v>190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140</v>
      </c>
      <c r="N24" s="68" t="s">
        <v>141</v>
      </c>
      <c r="O24" s="68" t="s">
        <v>142</v>
      </c>
      <c r="P24" s="68" t="s">
        <v>143</v>
      </c>
      <c r="Q24" s="68" t="s">
        <v>144</v>
      </c>
      <c r="R24" s="68" t="s">
        <v>145</v>
      </c>
      <c r="S24" s="68" t="s">
        <v>186</v>
      </c>
      <c r="T24" s="68" t="s">
        <v>146</v>
      </c>
      <c r="U24" s="68" t="s">
        <v>147</v>
      </c>
      <c r="V24" s="68" t="s">
        <v>148</v>
      </c>
      <c r="W24" s="68" t="s">
        <v>124</v>
      </c>
      <c r="X24" s="68" t="s">
        <v>149</v>
      </c>
      <c r="Y24" s="68" t="s">
        <v>150</v>
      </c>
      <c r="Z24" s="68" t="s">
        <v>151</v>
      </c>
      <c r="AA24" s="68" t="s">
        <v>152</v>
      </c>
      <c r="AB24" s="68" t="s">
        <v>153</v>
      </c>
      <c r="AC24" s="68" t="s">
        <v>125</v>
      </c>
      <c r="AD24" s="68" t="s">
        <v>154</v>
      </c>
      <c r="AE24" s="68" t="s">
        <v>155</v>
      </c>
      <c r="AF24" s="68" t="s">
        <v>154</v>
      </c>
      <c r="AG24" s="68" t="s">
        <v>95</v>
      </c>
      <c r="AH24" s="68" t="s">
        <v>156</v>
      </c>
      <c r="AJ24" s="68" t="s">
        <v>96</v>
      </c>
      <c r="AK24" s="68" t="s">
        <v>149</v>
      </c>
      <c r="AL24" s="68" t="s">
        <v>150</v>
      </c>
      <c r="AM24" s="68" t="s">
        <v>157</v>
      </c>
      <c r="AN24" s="68" t="s">
        <v>158</v>
      </c>
      <c r="AO24" s="68" t="s">
        <v>159</v>
      </c>
      <c r="AP24" s="68" t="s">
        <v>160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161</v>
      </c>
      <c r="N25" s="68" t="s">
        <v>162</v>
      </c>
      <c r="O25" s="68" t="s">
        <v>163</v>
      </c>
      <c r="Q25" s="68" t="s">
        <v>164</v>
      </c>
      <c r="R25" s="68" t="s">
        <v>165</v>
      </c>
      <c r="T25" s="68" t="s">
        <v>167</v>
      </c>
      <c r="U25" s="68" t="s">
        <v>166</v>
      </c>
      <c r="X25" s="68" t="s">
        <v>167</v>
      </c>
      <c r="Y25" s="68" t="s">
        <v>168</v>
      </c>
      <c r="Z25" s="68" t="s">
        <v>169</v>
      </c>
      <c r="AA25" s="68" t="s">
        <v>170</v>
      </c>
      <c r="AB25" s="68" t="s">
        <v>171</v>
      </c>
      <c r="AC25" s="68" t="s">
        <v>128</v>
      </c>
      <c r="AD25" s="68" t="s">
        <v>172</v>
      </c>
      <c r="AH25" s="68" t="s">
        <v>173</v>
      </c>
      <c r="AL25" s="68" t="s">
        <v>187</v>
      </c>
      <c r="AM25" s="68" t="s">
        <v>188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174</v>
      </c>
      <c r="N26" s="68" t="s">
        <v>175</v>
      </c>
      <c r="O26" s="68" t="s">
        <v>176</v>
      </c>
      <c r="Q26" s="68" t="s">
        <v>177</v>
      </c>
      <c r="R26" s="68" t="s">
        <v>178</v>
      </c>
      <c r="T26" s="68" t="s">
        <v>180</v>
      </c>
      <c r="U26" s="68" t="s">
        <v>179</v>
      </c>
      <c r="X26" s="68" t="s">
        <v>180</v>
      </c>
      <c r="Y26" s="68" t="s">
        <v>181</v>
      </c>
      <c r="Z26" s="68" t="s">
        <v>182</v>
      </c>
      <c r="AA26" s="68" t="s">
        <v>183</v>
      </c>
      <c r="AB26" s="68" t="s">
        <v>184</v>
      </c>
      <c r="AC26" s="68" t="s">
        <v>131</v>
      </c>
      <c r="AD26" s="68" t="s">
        <v>185</v>
      </c>
      <c r="AL26" s="68" t="s">
        <v>189</v>
      </c>
      <c r="AM26" s="68" t="s">
        <v>190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9F20-602B-4EBF-B373-7DBD6355B50F}">
  <dimension ref="A1:E13"/>
  <sheetViews>
    <sheetView workbookViewId="0"/>
  </sheetViews>
  <sheetFormatPr defaultRowHeight="15"/>
  <sheetData>
    <row r="1" spans="1:5">
      <c r="A1" s="68" t="s">
        <v>136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191</v>
      </c>
    </row>
    <row r="4" spans="1:5">
      <c r="A4" s="68" t="s">
        <v>0</v>
      </c>
      <c r="B4" s="68" t="s">
        <v>6</v>
      </c>
      <c r="C4" s="68" t="s">
        <v>192</v>
      </c>
    </row>
    <row r="5" spans="1:5">
      <c r="A5" s="68" t="s">
        <v>0</v>
      </c>
      <c r="B5" s="68" t="s">
        <v>26</v>
      </c>
      <c r="C5" s="68" t="s">
        <v>193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735C-CB00-43CE-B325-255F414B846C}">
  <dimension ref="A1:AV28"/>
  <sheetViews>
    <sheetView workbookViewId="0"/>
  </sheetViews>
  <sheetFormatPr defaultRowHeight="15"/>
  <sheetData>
    <row r="1" spans="1:48">
      <c r="A1" s="68" t="s">
        <v>138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140</v>
      </c>
      <c r="N24" s="68" t="s">
        <v>141</v>
      </c>
      <c r="O24" s="68" t="s">
        <v>142</v>
      </c>
      <c r="P24" s="68" t="s">
        <v>143</v>
      </c>
      <c r="Q24" s="68" t="s">
        <v>144</v>
      </c>
      <c r="R24" s="68" t="s">
        <v>145</v>
      </c>
      <c r="S24" s="68" t="s">
        <v>186</v>
      </c>
      <c r="T24" s="68" t="s">
        <v>146</v>
      </c>
      <c r="U24" s="68" t="s">
        <v>147</v>
      </c>
      <c r="V24" s="68" t="s">
        <v>148</v>
      </c>
      <c r="W24" s="68" t="s">
        <v>124</v>
      </c>
      <c r="X24" s="68" t="s">
        <v>149</v>
      </c>
      <c r="Y24" s="68" t="s">
        <v>150</v>
      </c>
      <c r="Z24" s="68" t="s">
        <v>151</v>
      </c>
      <c r="AA24" s="68" t="s">
        <v>152</v>
      </c>
      <c r="AB24" s="68" t="s">
        <v>153</v>
      </c>
      <c r="AC24" s="68" t="s">
        <v>125</v>
      </c>
      <c r="AD24" s="68" t="s">
        <v>154</v>
      </c>
      <c r="AE24" s="68" t="s">
        <v>155</v>
      </c>
      <c r="AF24" s="68" t="s">
        <v>154</v>
      </c>
      <c r="AG24" s="68" t="s">
        <v>95</v>
      </c>
      <c r="AH24" s="68" t="s">
        <v>156</v>
      </c>
      <c r="AJ24" s="68" t="s">
        <v>96</v>
      </c>
      <c r="AK24" s="68" t="s">
        <v>149</v>
      </c>
      <c r="AL24" s="68" t="s">
        <v>150</v>
      </c>
      <c r="AM24" s="68" t="s">
        <v>157</v>
      </c>
      <c r="AN24" s="68" t="s">
        <v>158</v>
      </c>
      <c r="AO24" s="68" t="s">
        <v>159</v>
      </c>
      <c r="AP24" s="68" t="s">
        <v>160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161</v>
      </c>
      <c r="N25" s="68" t="s">
        <v>162</v>
      </c>
      <c r="O25" s="68" t="s">
        <v>163</v>
      </c>
      <c r="Q25" s="68" t="s">
        <v>164</v>
      </c>
      <c r="R25" s="68" t="s">
        <v>165</v>
      </c>
      <c r="T25" s="68" t="s">
        <v>167</v>
      </c>
      <c r="U25" s="68" t="s">
        <v>166</v>
      </c>
      <c r="X25" s="68" t="s">
        <v>167</v>
      </c>
      <c r="Y25" s="68" t="s">
        <v>168</v>
      </c>
      <c r="Z25" s="68" t="s">
        <v>169</v>
      </c>
      <c r="AA25" s="68" t="s">
        <v>170</v>
      </c>
      <c r="AB25" s="68" t="s">
        <v>171</v>
      </c>
      <c r="AC25" s="68" t="s">
        <v>128</v>
      </c>
      <c r="AD25" s="68" t="s">
        <v>172</v>
      </c>
      <c r="AH25" s="68" t="s">
        <v>173</v>
      </c>
      <c r="AL25" s="68" t="s">
        <v>187</v>
      </c>
      <c r="AM25" s="68" t="s">
        <v>188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174</v>
      </c>
      <c r="N26" s="68" t="s">
        <v>175</v>
      </c>
      <c r="O26" s="68" t="s">
        <v>176</v>
      </c>
      <c r="Q26" s="68" t="s">
        <v>177</v>
      </c>
      <c r="R26" s="68" t="s">
        <v>178</v>
      </c>
      <c r="T26" s="68" t="s">
        <v>180</v>
      </c>
      <c r="U26" s="68" t="s">
        <v>179</v>
      </c>
      <c r="X26" s="68" t="s">
        <v>180</v>
      </c>
      <c r="Y26" s="68" t="s">
        <v>181</v>
      </c>
      <c r="Z26" s="68" t="s">
        <v>182</v>
      </c>
      <c r="AA26" s="68" t="s">
        <v>183</v>
      </c>
      <c r="AB26" s="68" t="s">
        <v>184</v>
      </c>
      <c r="AC26" s="68" t="s">
        <v>131</v>
      </c>
      <c r="AD26" s="68" t="s">
        <v>185</v>
      </c>
      <c r="AL26" s="68" t="s">
        <v>189</v>
      </c>
      <c r="AM26" s="68" t="s">
        <v>190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2023-10-05T01:35:36Z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