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F:\YUENFUN\XLS\IHIS MONTHLY REPORT\"/>
    </mc:Choice>
  </mc:AlternateContent>
  <xr:revisionPtr revIDLastSave="0" documentId="8_{D28DCDBB-DA9E-45FD-B318-850B2505883F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Sheet2" sheetId="143" r:id="rId3"/>
    <sheet name="Sheet1" sheetId="4" r:id="rId4"/>
    <sheet name="Sheet3" sheetId="158" state="veryHidden" r:id="rId5"/>
    <sheet name="Sheet4" sheetId="159" state="veryHidden" r:id="rId6"/>
    <sheet name="Sheet5" sheetId="160" state="veryHidden" r:id="rId7"/>
    <sheet name="Sheet6" sheetId="161" state="veryHidden" r:id="rId8"/>
    <sheet name="Sheet7" sheetId="164" state="veryHidden" r:id="rId9"/>
    <sheet name="Sheet8" sheetId="165" state="veryHidden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5" i="2" l="1"/>
  <c r="E26" i="2"/>
  <c r="B25" i="2" l="1"/>
  <c r="W25" i="2"/>
  <c r="L25" i="2"/>
  <c r="K25" i="2"/>
  <c r="AC25" i="2"/>
  <c r="B26" i="2"/>
  <c r="W26" i="2"/>
  <c r="L26" i="2"/>
  <c r="K26" i="2"/>
  <c r="AC26" i="2"/>
  <c r="E2" i="2"/>
  <c r="H4" i="2"/>
  <c r="H5" i="2"/>
  <c r="H6" i="2"/>
  <c r="C3" i="1"/>
  <c r="C4" i="1"/>
  <c r="C5" i="1"/>
  <c r="E12" i="2" s="1"/>
  <c r="C8" i="1"/>
  <c r="C9" i="1"/>
  <c r="E11" i="2" s="1"/>
  <c r="C10" i="1"/>
  <c r="E13" i="2" s="1"/>
  <c r="C11" i="1"/>
  <c r="E14" i="2" s="1"/>
  <c r="C12" i="1"/>
  <c r="E15" i="2" s="1"/>
  <c r="D13" i="1"/>
  <c r="C13" i="1"/>
  <c r="E16" i="2" s="1"/>
  <c r="D4" i="2" l="1"/>
  <c r="E4" i="2" s="1"/>
  <c r="D5" i="2"/>
  <c r="I5" i="2"/>
  <c r="D6" i="2"/>
  <c r="I6" i="2"/>
  <c r="B24" i="2" l="1"/>
  <c r="K24" i="2"/>
  <c r="L24" i="2"/>
  <c r="W24" i="2"/>
  <c r="AC24" i="2"/>
  <c r="E6" i="2"/>
  <c r="E5" i="2"/>
  <c r="B27" i="2" l="1"/>
  <c r="AC27" i="2"/>
  <c r="B28" i="2"/>
  <c r="AC28" i="2"/>
</calcChain>
</file>

<file path=xl/sharedStrings.xml><?xml version="1.0" encoding="utf-8"?>
<sst xmlns="http://schemas.openxmlformats.org/spreadsheetml/2006/main" count="1017" uniqueCount="281">
  <si>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</si>
  <si>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</si>
  <si>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</si>
  <si>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</si>
  <si>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</si>
  <si>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</si>
  <si>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</si>
  <si>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</si>
  <si>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</si>
  <si>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</si>
  <si>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</si>
  <si>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</si>
  <si>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</si>
  <si>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</si>
  <si>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</si>
  <si>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</si>
  <si>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</si>
  <si>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</si>
  <si>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</si>
  <si>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</si>
  <si>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</si>
  <si>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</si>
  <si>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</si>
  <si>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</si>
  <si>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</si>
  <si>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</si>
  <si>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</si>
  <si>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</si>
  <si>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</si>
  <si>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</si>
  <si>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</si>
  <si>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</si>
  <si>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</si>
  <si>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</si>
  <si>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</si>
  <si>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</si>
  <si>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</si>
  <si>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</si>
  <si>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</si>
  <si>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</si>
  <si>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</si>
  <si>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</si>
  <si>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</si>
  <si>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</si>
  <si>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</si>
  <si>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</si>
  <si>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</si>
  <si>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</si>
  <si>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</si>
  <si>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</si>
  <si>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</si>
  <si>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</si>
  <si>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</si>
  <si>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</si>
  <si>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</si>
  <si>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</si>
  <si>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</si>
  <si>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</si>
  <si>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</si>
  <si>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</si>
  <si>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</si>
  <si>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</si>
  <si>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</si>
  <si>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</si>
  <si>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</si>
  <si>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</si>
  <si>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</si>
  <si>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</si>
  <si>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</si>
  <si>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</si>
  <si>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</si>
  <si>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</si>
  <si>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</si>
  <si>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</si>
  <si>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</si>
  <si>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</si>
  <si>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MOH &amp; IHIS Cluster</t>
  </si>
  <si>
    <t>Month</t>
  </si>
  <si>
    <t xml:space="preserve">Year </t>
  </si>
  <si>
    <t>PCN No</t>
  </si>
  <si>
    <t>PO Dt</t>
  </si>
  <si>
    <t>Date of Licenses</t>
  </si>
  <si>
    <t>Elapsed days for delivery</t>
  </si>
  <si>
    <t>Bulk Purchase Dis %</t>
  </si>
  <si>
    <t>PO Value</t>
  </si>
  <si>
    <t>Reseller</t>
  </si>
  <si>
    <t>Delivery Location</t>
  </si>
  <si>
    <t>Category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</si>
  <si>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</si>
  <si>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</si>
  <si>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</si>
  <si>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</si>
  <si>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</si>
  <si>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</si>
  <si>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Software Brand</t>
  </si>
  <si>
    <t>UIC</t>
  </si>
  <si>
    <t>Microsoft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</si>
  <si>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</si>
  <si>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</si>
  <si>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</si>
  <si>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="'S7138270'"</t>
  </si>
  <si>
    <t>="'MS'"</t>
  </si>
  <si>
    <t>=$D$13</t>
  </si>
  <si>
    <t>Auto+Hide+HideSheet+Formulas=Sheet3,Sheet4+FormulasOnly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</si>
  <si>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</si>
  <si>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</si>
  <si>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</si>
  <si>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</si>
  <si>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</si>
  <si>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</si>
  <si>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</si>
  <si>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</si>
  <si>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</si>
  <si>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</si>
  <si>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</si>
  <si>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</si>
  <si>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</si>
  <si>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</si>
  <si>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</si>
  <si>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</si>
  <si>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=IF(M24="","Hide","Show")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</si>
  <si>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</si>
  <si>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</si>
  <si>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</si>
  <si>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=SUM(N24-T24)</t>
  </si>
  <si>
    <t>=IFERROR(AD24/AA24,0)</t>
  </si>
  <si>
    <t>=IF(M25="","Hide","Show")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</si>
  <si>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</si>
  <si>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=IFERROR(AD25/AA25,0)</t>
  </si>
  <si>
    <t>=IF(M26="","Hide","Show")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</si>
  <si>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</si>
  <si>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=IFERROR(AD26/AA26,0)</t>
  </si>
  <si>
    <t>=SUBTOTAL(9,AO24:AO27)</t>
  </si>
  <si>
    <t>=SUBTOTAL(9,AP24:AP27)</t>
  </si>
  <si>
    <t>Auto+Hide+Values+Formulas=Sheet5,Sheet6+FormulasOnly</t>
  </si>
  <si>
    <t>Auto</t>
  </si>
  <si>
    <t>Auto+Hide+HideSheet+Formulas=Sheet7,Sheet3,Sheet4</t>
  </si>
  <si>
    <t>Auto+Hide+HideSheet+Formulas=Sheet7,Sheet3,Sheet4+FormulasOnly</t>
  </si>
  <si>
    <t>Auto+Hide+Values+Formulas=Sheet8,Sheet5,Sheet6</t>
  </si>
  <si>
    <t>=MONTH(N25)</t>
  </si>
  <si>
    <t>=YEAR(N25)</t>
  </si>
  <si>
    <t>=SUM(N25-T25)</t>
  </si>
  <si>
    <t>=MONTH(N26)</t>
  </si>
  <si>
    <t>=YEAR(N26)</t>
  </si>
  <si>
    <t>=SUM(N26-T26)</t>
  </si>
  <si>
    <t>=IF(M27="","Hide","Show")</t>
  </si>
  <si>
    <t>=IFERROR(AD27/AA27,0)</t>
  </si>
  <si>
    <t>=IF(M28="","Hide","Show")</t>
  </si>
  <si>
    <t>=IFERROR(AD28/AA28,0)</t>
  </si>
  <si>
    <t>Auto+Hide+Values+Formulas=Sheet8,Sheet5,Sheet6+FormulasOnly</t>
  </si>
  <si>
    <t>="'CM0159-SGD','CZ0023-SGD','CA0216-SGD','CA0061-SGD','CM0315-SGD','CS0312-SGD','CI0099-SGD'"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</si>
  <si>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</si>
  <si>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</si>
  <si>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</si>
  <si>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</si>
  <si>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</si>
  <si>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</si>
  <si>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=IFERROR(NF($E24,"U_PODate"),"-")</t>
  </si>
  <si>
    <t>=IFERROR(NF($E24,"U_CustRef"),"-")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</si>
  <si>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</si>
  <si>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</si>
  <si>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</si>
  <si>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</si>
  <si>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</si>
  <si>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</si>
  <si>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</si>
  <si>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</si>
  <si>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</si>
  <si>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</si>
  <si>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</si>
  <si>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</si>
  <si>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</si>
  <si>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=IFERROR(NF($E25,"DOCNUM"),"-")</t>
  </si>
  <si>
    <t>=IFERROR(NF($E25,"DOCDATE"),"-")</t>
  </si>
  <si>
    <t>=IFERROR(NF($E25,"U_MSENR"),"-")</t>
  </si>
  <si>
    <t>=IFERROR(NF($E25,"U_MSPCN"),"-")</t>
  </si>
  <si>
    <t>=IFERROR(NF($E25,"CARDCODE"),"-")</t>
  </si>
  <si>
    <t>=IFERROR(NF($E25,"CARDNAME"),"-")</t>
  </si>
  <si>
    <t>=IFERROR(NF($E25,"U_CUSTREF"),"-")</t>
  </si>
  <si>
    <t>=IFERROR(NF($E25,"U_PODate"),"-")</t>
  </si>
  <si>
    <t>=IFERROR(NF($E25,"U_CustRef"),"-")</t>
  </si>
  <si>
    <t>=IFERROR(NF($E25,"DocDate"),"-")</t>
  </si>
  <si>
    <t>=IFERROR(NF($E25,"ITEMCODE"),"-")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</si>
  <si>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</si>
  <si>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</si>
  <si>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</si>
  <si>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</si>
  <si>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=IFERROR(NF($E25,"LINETOTAL"),"-")</t>
  </si>
  <si>
    <t>=IFERROR(NF($E25,"U_BPurDisc"),"-")</t>
  </si>
  <si>
    <t>=IFERROR(NF($E25,"ADDRESS2"),"-")</t>
  </si>
  <si>
    <t>=IFERROR(NF($E25,"U_SWSub"),"-")</t>
  </si>
  <si>
    <t>=IFERROR(NF($E25,"U_LicComDt"),"-")</t>
  </si>
  <si>
    <t>=IFERROR(NF($E25,"U_LicEndDt"),"-")</t>
  </si>
  <si>
    <t>=IFERROR(NF($E25,"Comments"),"-")</t>
  </si>
  <si>
    <t>=IFERROR(NF($E26,"DOCNUM"),"-")</t>
  </si>
  <si>
    <t>=IFERROR(NF($E26,"DOCDATE"),"-")</t>
  </si>
  <si>
    <t>=IFERROR(NF($E26,"U_MSENR"),"-")</t>
  </si>
  <si>
    <t>=IFERROR(NF($E26,"U_MSPCN"),"-")</t>
  </si>
  <si>
    <t>=IFERROR(NF($E26,"CARDCODE"),"-")</t>
  </si>
  <si>
    <t>=IFERROR(NF($E26,"CARDNAME"),"-")</t>
  </si>
  <si>
    <t>=IFERROR(NF($E26,"U_CUSTREF"),"-")</t>
  </si>
  <si>
    <t>=IFERROR(NF($E26,"U_PODate"),"-")</t>
  </si>
  <si>
    <t>=IFERROR(NF($E26,"U_CustRef"),"-")</t>
  </si>
  <si>
    <t>=IFERROR(NF($E26,"DocDate"),"-")</t>
  </si>
  <si>
    <t>=IFERROR(NF($E26,"ITEMCODE"),"-")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</si>
  <si>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</si>
  <si>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</si>
  <si>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</si>
  <si>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</si>
  <si>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=IFERROR(NF($E26,"LINETOTAL"),"-")</t>
  </si>
  <si>
    <t>=IFERROR(NF($E26,"U_BPurDisc"),"-")</t>
  </si>
  <si>
    <t>=IFERROR(NF($E26,"ADDRESS2"),"-")</t>
  </si>
  <si>
    <t>=IFERROR(NF($E26,"U_SWSub"),"-")</t>
  </si>
  <si>
    <t>=IFERROR(NF($E26,"U_LicComDt"),"-")</t>
  </si>
  <si>
    <t>=IFERROR(NF($E26,"U_LicEndDt"),"-")</t>
  </si>
  <si>
    <t>=IFERROR(NF($E26,"Comments"),"-")</t>
  </si>
  <si>
    <t>=IFERROR(NF($E27,"DOCNUM"),"-")</t>
  </si>
  <si>
    <t>=IFERROR(NF($E27,"DOCDATE"),"-")</t>
  </si>
  <si>
    <t>=IFERROR(NF($E27,"U_MSENR"),"-")</t>
  </si>
  <si>
    <t>=IFERROR(NF($E27,"CARDCODE"),"-")</t>
  </si>
  <si>
    <t>=IFERROR(NF($E27,"CARDNAME"),"-")</t>
  </si>
  <si>
    <t>=IFERROR(NF($E27,"ITEMCODE"),"-")</t>
  </si>
  <si>
    <t>=IFERROR(NF($E27,"ITEMNAME"),"-")</t>
  </si>
  <si>
    <t>=IFERROR(NF($E27,"MEMO"),"-")</t>
  </si>
  <si>
    <t>=IFERROR(NF($E27,"QUANTITY"),"-")</t>
  </si>
  <si>
    <t>=IFERROR(NF($E27,"CONTACTNAME"),"-")</t>
  </si>
  <si>
    <t>=IFERROR(NF($E27,"LINETOTAL"),"-")</t>
  </si>
  <si>
    <t>=IFERROR(NF($E27,"ADDRESS2"),"-")</t>
  </si>
  <si>
    <t>=IFERROR(NF($E28,"DOCNUM"),"-")</t>
  </si>
  <si>
    <t>=IFERROR(NF($E28,"DOCDATE"),"-")</t>
  </si>
  <si>
    <t>=IFERROR(NF($E28,"U_MSENR"),"-")</t>
  </si>
  <si>
    <t>=IFERROR(NF($E28,"CARDCODE"),"-")</t>
  </si>
  <si>
    <t>=IFERROR(NF($E28,"CARDNAME"),"-")</t>
  </si>
  <si>
    <t>=IFERROR(NF($E28,"U_CUSTREF"),"-")</t>
  </si>
  <si>
    <t>=IFERROR(NF($E28,"ITEMCODE"),"-")</t>
  </si>
  <si>
    <t>=IFERROR(NF($E28,"ITEMNAME"),"-")</t>
  </si>
  <si>
    <t>=IFERROR(NF($E28,"MEMO"),"-")</t>
  </si>
  <si>
    <t>=IFERROR(NF($E28,"QUANTITY"),"-")</t>
  </si>
  <si>
    <t>=IFERROR(NF($E28,"CONTACTNAME"),"-")</t>
  </si>
  <si>
    <t>=IFERROR(NF($E28,"LINETOTAL"),"-")</t>
  </si>
  <si>
    <t>=IFERROR(NF($E24,"U_PONo"),"-")</t>
  </si>
  <si>
    <t>=IFERROR(NF($E25,"U_PODATE"),"-")</t>
  </si>
  <si>
    <t>=IFERROR(NF($E25,"U_PONO"),"-")</t>
  </si>
  <si>
    <t>=IFERROR(NF($E26,"U_PODATE"),"-")</t>
  </si>
  <si>
    <t>=IFERROR(NF($E26,"U_PONO"),"-")</t>
  </si>
  <si>
    <t>=IFERROR(NF($E25,"U_PONo"),"-")</t>
  </si>
  <si>
    <t>=IFERROR(NF($E26,"U_PONo"),"-")</t>
  </si>
  <si>
    <t>=IFERROR(NF($E28,"U_PODATE"),"-")</t>
  </si>
  <si>
    <t>=IFERROR(NF($E28,"U_PONO"),"-")</t>
  </si>
  <si>
    <t>="01/05/2023"</t>
  </si>
  <si>
    <t>="30/05/2023"</t>
  </si>
  <si>
    <t>="114|132|102|-1"</t>
  </si>
  <si>
    <t>="""UICT"","""",""SQL="",""2=DOCNUM"",""33031727"",""14=CUSTREF"",""8000008361"",""14=U_CUSTREF"",""8000008361"",""15=DOCDATE"",""29/05/2023"",""15=TAXDATE"",""29/05/2023"",""14=CARDCODE"",""CI0099-SGD"",""14=CARDNAME"",""INTEGRATED HEALTH INFORMATION SYSTEMS PTE. LTD."",""14=ITEMCODE"",""MS22"&amp;"8-11680GLP"",""14=ITEMNAME"",""MS SQL SERVER STANDARD 2022 SLNG"",""10=QUANTITY"",""1.000000"",""14=U_PONO"",""943631"",""15=U_PODATE"",""25/05/2023"",""10=U_TLINTCOS"",""0.000000"",""2=SLPCODE"",""132"",""14=SLPNAME"",""E0001-CS"",""14=MEMO"",""WENDY KUM CHIOU SZE"",""14=CONTACTNAME"",""E-"&amp;"INVOICE(AP DIRECT)"",""10=LINETOTAL"",""886.730000"",""14=U_ENR"","""",""14=U_MSENR"",""S7138270"",""14=U_MSPCN"",""AD5A91AA"",""14=ADDRESS2"",""INTEGRATED HEALTH INFORMATION SYSTEMS PTE LTD_x000D_6 SERANGOON NORTH AVE 5, #01-01/02_x000D_#01-01/02 (PLS CALL USER BEFORE REACHING)_x000D_SINGAPO"&amp;"RE 554910_x000D_SHELLY(6594 1711)/JOSEPH TEO/JO PHUA(8612 6689)_x000D_65941679/92281212"""</t>
  </si>
  <si>
    <t>="""UICT"","""",""SQL="",""2=DOCNUM"",""33031727"",""14=CUSTREF"",""8000008361"",""14=U_CUSTREF"",""8000008361"",""15=DOCDATE"",""29/05/2023"",""15=TAXDATE"",""29/05/2023"",""14=CARDCODE"",""CI0099-SGD"",""14=CARDNAME"",""INTEGRATED HEALTH INFORMATION SYSTEMS PTE. LTD."",""14=ITEMCODE"",""MS35"&amp;"9-07102GLP"",""14=ITEMNAME"",""MS SQL CAL 2022 SLNG USER CAL"",""10=QUANTITY"",""8.000000"",""14=U_PONO"",""943631"",""15=U_PODATE"",""25/05/2023"",""10=U_TLINTCOS"",""0.000000"",""2=SLPCODE"",""132"",""14=SLPNAME"",""E0001-CS"",""14=MEMO"",""WENDY KUM CHIOU SZE"",""14=CONTACTNAME"",""E-INV"&amp;"OICE(AP DIRECT)"",""10=LINETOTAL"",""1646.960000"",""14=U_ENR"","""",""14=U_MSENR"",""S7138270"",""14=U_MSPCN"",""AD5A91AA"",""14=ADDRESS2"",""INTEGRATED HEALTH INFORMATION SYSTEMS PTE LTD_x000D_6 SERANGOON NORTH AVE 5, #01-01/02_x000D_#01-01/02 (PLS CALL USER BEFORE REACHING)_x000D_SINGAPORE"&amp;" 554910_x000D_SHELLY(6594 1711)/JOSEPH TEO/JO PHUA(8612 6689)_x000D_65941679/92281212"""</t>
  </si>
  <si>
    <t>=IFERROR(NF($E27,"U_CUSTREF"),"-")</t>
  </si>
  <si>
    <t>=IFERROR(NF($E27,"U_PODATE"),"-")</t>
  </si>
  <si>
    <t>=IFERROR(NF($E27,"U_PONO"),"-")</t>
  </si>
  <si>
    <t>=SUBTOTAL(9,AO24:AO29)</t>
  </si>
  <si>
    <t>=SUBTOTAL(9,AP24:AP29)</t>
  </si>
  <si>
    <t/>
  </si>
  <si>
    <t>S7138270</t>
  </si>
  <si>
    <t>AD5A91AA</t>
  </si>
  <si>
    <t>CI0099-SGD</t>
  </si>
  <si>
    <t>INTEGRATED HEALTH INFORMATION SYSTEMS PTE. LTD.</t>
  </si>
  <si>
    <t>943452</t>
  </si>
  <si>
    <t>IHIS-270223-Excel2021-WJ-01</t>
  </si>
  <si>
    <t>MS065-08773GLP</t>
  </si>
  <si>
    <t>MS EXCEL 2021 SLNG LTSC</t>
  </si>
  <si>
    <t>ANGIE WONG</t>
  </si>
  <si>
    <t>E-INVOICE(AP DIRECT)</t>
  </si>
  <si>
    <t>-</t>
  </si>
  <si>
    <t>WANG JIAN_x000D_INTEGRATED HEALTH INFORMATION SYSTEMS PTE. LTD. 6 SERANGOON NORTH AVE 5, #01-01/02 SINGAPORE 554910_x000D_WANG JIAN_x000D_TEL: 91058059_x000D_FAX: _x000D_EMAIL: wang.jian@ihis.com.sg</t>
  </si>
  <si>
    <t>943631</t>
  </si>
  <si>
    <t>8000008361</t>
  </si>
  <si>
    <t>MS228-11680GLP</t>
  </si>
  <si>
    <t>MS SQL SERVER STANDARD 2022 SLNG</t>
  </si>
  <si>
    <t>WENDY KUM CHIOU SZE</t>
  </si>
  <si>
    <t>INTEGRATED HEALTH INFORMATION SYSTEMS PTE LTD_x000D_6 SERANGOON NORTH AVE 5, #01-01/02_x000D_#01-01/02 (PLS CALL USER BEFORE REACHING)_x000D_SINGAPORE 554910_x000D_SHELLY(6594 1711)/JOSEPH TEO/JO PHUA(8612 6689)_x000D_65941679/92281212</t>
  </si>
  <si>
    <t>MS359-07102GLP</t>
  </si>
  <si>
    <t>MS SQL CAL 2022 SLNG USER CAL</t>
  </si>
  <si>
    <t>"UICT","","SQL=","2=DOCNUM","33031664","14=CUSTREF","IHIS-270223-Excel2021-WJ-01","14=U_CUSTREF","IHIS-270223-Excel2021-WJ-01","15=DOCDATE","19/05/2023","15=TAXDATE","19/05/2023","14=CARDCODE","CI0099-SGD","14=CARDNAME","INTEGRATED HEALTH INFORMATION SYSTEMS PTE. LTD.","14=ITEMCODE","MS065-08773GLP","14=ITEMNAME","MS EXCEL 2021 SLNG LTSC","10=QUANTITY","2.000000","14=U_PONO","943452","15=U_PODATE","17/05/2023","10=U_TLINTCOS","0.000000","2=SLPCODE","114","14=SLPNAME","E0001-AW","14=MEMO","ANGIE WONG","14=CONTACTNAME","E-INVOICE(AP DIRECT)","10=LINETOTAL","313.920000","14=U_ENR","","14=U_MSENR","S7138270","14=U_MSPCN","AD5A91AA","14=ADDRESS2","WANG JIAN_x000D_INTEGRATED HEALTH INFORMATION SYSTEMS PTE. LTD. 6 SERANGOON NORTH AVE 5, #01-01/02 SINGAPORE 554910_x000D_WANG JIAN_x000D_TEL: 91058059_x000D_FAX: _x000D_EMAIL: wang.jian@ihis.com.sg"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</si>
</sst>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u/>
      <sz val="10"/>
      <color rgb="FFFFFFFF"/>
      <name val="Baskerville Old Face"/>
      <family val="1"/>
    </font>
    <font>
      <b/>
      <i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3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2" fillId="0" borderId="0" xfId="1" applyFont="1" applyAlignment="1">
      <alignment vertical="top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40" fontId="0" fillId="0" borderId="0" xfId="2" applyNumberFormat="1" applyFont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5" fontId="7" fillId="0" borderId="0" xfId="2" applyNumberFormat="1" applyFont="1" applyAlignment="1">
      <alignment vertical="top"/>
    </xf>
    <xf numFmtId="0" fontId="8" fillId="0" borderId="0" xfId="1" applyFont="1" applyAlignment="1">
      <alignment horizontal="center" vertical="top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165" fontId="11" fillId="3" borderId="0" xfId="2" applyNumberFormat="1" applyFont="1" applyFill="1" applyAlignment="1">
      <alignment horizontal="left" vertical="center"/>
    </xf>
    <xf numFmtId="1" fontId="0" fillId="0" borderId="0" xfId="0" applyNumberFormat="1" applyAlignment="1">
      <alignment horizontal="center" vertical="top"/>
    </xf>
    <xf numFmtId="1" fontId="0" fillId="6" borderId="0" xfId="0" applyNumberFormat="1" applyFill="1" applyAlignment="1">
      <alignment horizontal="center" vertical="top"/>
    </xf>
    <xf numFmtId="0" fontId="12" fillId="3" borderId="0" xfId="0" applyFont="1" applyFill="1" applyAlignment="1">
      <alignment horizontal="center" vertical="center" wrapText="1"/>
    </xf>
    <xf numFmtId="167" fontId="0" fillId="0" borderId="0" xfId="0" applyNumberFormat="1" applyAlignment="1">
      <alignment horizontal="center" vertical="top"/>
    </xf>
    <xf numFmtId="40" fontId="13" fillId="3" borderId="0" xfId="0" applyNumberFormat="1" applyFont="1" applyFill="1" applyAlignment="1">
      <alignment horizontal="center" vertical="center"/>
    </xf>
    <xf numFmtId="0" fontId="14" fillId="0" borderId="0" xfId="0" applyFont="1" applyAlignment="1">
      <alignment vertical="top"/>
    </xf>
    <xf numFmtId="0" fontId="11" fillId="3" borderId="0" xfId="0" applyFont="1" applyFill="1" applyAlignment="1">
      <alignment horizontal="left" vertical="center" wrapText="1"/>
    </xf>
    <xf numFmtId="167" fontId="15" fillId="0" borderId="0" xfId="0" applyNumberFormat="1" applyFont="1" applyAlignment="1">
      <alignment vertical="top"/>
    </xf>
    <xf numFmtId="0" fontId="0" fillId="0" borderId="0" xfId="0" quotePrefix="1"/>
    <xf numFmtId="0" fontId="16" fillId="0" borderId="0" xfId="0" applyFont="1"/>
    <xf numFmtId="14" fontId="0" fillId="0" borderId="0" xfId="0" applyNumberFormat="1" applyAlignment="1">
      <alignment horizontal="center" vertical="top"/>
    </xf>
    <xf numFmtId="0" fontId="17" fillId="0" borderId="0" xfId="0" applyFont="1" applyAlignment="1">
      <alignment vertical="top"/>
    </xf>
    <xf numFmtId="0" fontId="8" fillId="0" borderId="0" xfId="1" applyFont="1" applyAlignment="1">
      <alignment horizontal="center" vertical="top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zoomScale="112" zoomScaleNormal="112" workbookViewId="0">
      <selection activeCell="D13" sqref="D13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7" s="1" customFormat="1" hidden="1">
      <c r="A1" s="1" t="s">
        <v>136</v>
      </c>
      <c r="B1" s="1" t="s">
        <v>1</v>
      </c>
      <c r="C1" s="2" t="s">
        <v>2</v>
      </c>
      <c r="D1" s="1" t="s">
        <v>3</v>
      </c>
    </row>
    <row r="2" spans="1:7">
      <c r="B2" s="4" t="s">
        <v>19</v>
      </c>
      <c r="C2" s="4" t="s">
        <v>4</v>
      </c>
    </row>
    <row r="3" spans="1:7">
      <c r="A3" s="1" t="s">
        <v>0</v>
      </c>
      <c r="B3" s="4" t="s">
        <v>5</v>
      </c>
      <c r="C3" s="5" t="str">
        <f>"01/05/2023"</f>
        <v>01/05/2023</v>
      </c>
    </row>
    <row r="4" spans="1:7">
      <c r="A4" s="1" t="s">
        <v>0</v>
      </c>
      <c r="B4" s="4" t="s">
        <v>6</v>
      </c>
      <c r="C4" s="5" t="str">
        <f>"30/05/2023"</f>
        <v>30/05/2023</v>
      </c>
    </row>
    <row r="5" spans="1:7">
      <c r="A5" s="1" t="s">
        <v>0</v>
      </c>
      <c r="B5" s="4" t="s">
        <v>26</v>
      </c>
      <c r="C5" s="4" t="str">
        <f>"114|132|102|-1"</f>
        <v>114|132|102|-1</v>
      </c>
      <c r="D5" s="4" t="s">
        <v>3</v>
      </c>
      <c r="E5" s="4" t="s">
        <v>45</v>
      </c>
    </row>
    <row r="8" spans="1:7">
      <c r="A8" s="1" t="s">
        <v>8</v>
      </c>
      <c r="C8" s="3" t="str">
        <f>TEXT($C$3,"dd/MMM/yyyy") &amp; ".." &amp; TEXT($C$4,"dd/MMM/yyyy")</f>
        <v>01/May/2023..30/May/2023</v>
      </c>
    </row>
    <row r="9" spans="1:7">
      <c r="A9" s="1" t="s">
        <v>9</v>
      </c>
      <c r="C9" s="3" t="str">
        <f>TEXT($C$3,"yyyyMMdd") &amp; ".." &amp; TEXT($C$4,"yyyyMMdd")</f>
        <v>20230501..20230530</v>
      </c>
    </row>
    <row r="10" spans="1:7">
      <c r="B10" s="4" t="s">
        <v>42</v>
      </c>
      <c r="C10" s="6" t="str">
        <f>"'S7138270'"</f>
        <v>'S7138270'</v>
      </c>
    </row>
    <row r="11" spans="1:7">
      <c r="B11" s="4" t="s">
        <v>39</v>
      </c>
      <c r="C11" s="6" t="str">
        <f>"'S7138270'"</f>
        <v>'S7138270'</v>
      </c>
    </row>
    <row r="12" spans="1:7">
      <c r="B12" s="4" t="s">
        <v>43</v>
      </c>
      <c r="C12" s="6" t="str">
        <f>"'MS'"</f>
        <v>'MS'</v>
      </c>
    </row>
    <row r="13" spans="1:7">
      <c r="B13" s="4" t="s">
        <v>44</v>
      </c>
      <c r="C13" s="4" t="str">
        <f>$D$13</f>
        <v>'CM0159-SGD','CZ0023-SGD','CA0216-SGD','CA0061-SGD','CM0315-SGD','CS0312-SGD','CI0099-SGD'</v>
      </c>
      <c r="D13" s="6" t="str">
        <f>"'CM0159-SGD','CZ0023-SGD','CA0216-SGD','CA0061-SGD','CM0315-SGD','CS0312-SGD','CI0099-SGD'"</f>
        <v>'CM0159-SGD','CZ0023-SGD','CA0216-SGD','CA0061-SGD','CM0315-SGD','CS0312-SGD','CI0099-SGD'</v>
      </c>
    </row>
    <row r="14" spans="1:7">
      <c r="F14" s="16"/>
    </row>
    <row r="15" spans="1:7">
      <c r="G15" s="1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G40"/>
  <sheetViews>
    <sheetView tabSelected="1" topLeftCell="K19" zoomScale="85" zoomScaleNormal="85" workbookViewId="0">
      <selection activeCell="L24" sqref="L24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7" style="4" customWidth="1"/>
    <col min="12" max="12" width="6.7109375" style="4" customWidth="1"/>
    <col min="13" max="13" width="11" style="4" bestFit="1" customWidth="1"/>
    <col min="14" max="14" width="10.85546875" style="21" bestFit="1" customWidth="1"/>
    <col min="15" max="15" width="11.42578125" style="18" customWidth="1"/>
    <col min="16" max="16" width="8.140625" style="18" customWidth="1"/>
    <col min="17" max="17" width="11.85546875" style="4" bestFit="1" customWidth="1"/>
    <col min="18" max="18" width="50.7109375" style="4" bestFit="1" customWidth="1"/>
    <col min="19" max="19" width="14" style="45" customWidth="1"/>
    <col min="20" max="20" width="10.85546875" style="45" bestFit="1" customWidth="1"/>
    <col min="21" max="21" width="27.42578125" style="45" bestFit="1" customWidth="1"/>
    <col min="22" max="22" width="10.85546875" style="45" bestFit="1" customWidth="1"/>
    <col min="23" max="23" width="9.5703125" style="45" customWidth="1"/>
    <col min="24" max="24" width="16.7109375" style="4" hidden="1" customWidth="1"/>
    <col min="25" max="25" width="68" style="4" hidden="1" customWidth="1"/>
    <col min="26" max="26" width="23.140625" style="4" bestFit="1" customWidth="1"/>
    <col min="27" max="27" width="10.5703125" style="60" bestFit="1" customWidth="1"/>
    <col min="28" max="28" width="21.42578125" style="4" bestFit="1" customWidth="1"/>
    <col min="29" max="29" width="9.85546875" style="4" customWidth="1"/>
    <col min="30" max="30" width="7" style="4" customWidth="1"/>
    <col min="31" max="31" width="8.42578125" style="21" customWidth="1"/>
    <col min="32" max="32" width="8.85546875" style="4" customWidth="1"/>
    <col min="33" max="33" width="11.28515625" style="21" customWidth="1"/>
    <col min="34" max="34" width="12.140625" style="4" customWidth="1"/>
    <col min="35" max="35" width="6.7109375" style="4" customWidth="1"/>
    <col min="36" max="36" width="6.85546875" style="21" customWidth="1"/>
    <col min="37" max="37" width="14.42578125" style="4" customWidth="1"/>
    <col min="38" max="38" width="35.28515625" style="4" bestFit="1" customWidth="1"/>
    <col min="39" max="39" width="11.85546875" style="4" bestFit="1" customWidth="1"/>
    <col min="40" max="40" width="14.28515625" style="4" customWidth="1"/>
    <col min="41" max="41" width="11.28515625" style="35" bestFit="1" customWidth="1"/>
    <col min="42" max="42" width="14.7109375" style="35" customWidth="1"/>
    <col min="43" max="46" width="9.28515625" style="4"/>
    <col min="47" max="48" width="9.28515625" style="4" hidden="1" customWidth="1"/>
    <col min="49" max="16384" width="9.28515625" style="4"/>
  </cols>
  <sheetData>
    <row r="1" spans="1:48" s="1" customFormat="1" hidden="1">
      <c r="A1" s="1" t="s">
        <v>138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4" t="s">
        <v>7</v>
      </c>
      <c r="J1" s="1" t="s">
        <v>53</v>
      </c>
      <c r="M1" s="1" t="s">
        <v>18</v>
      </c>
      <c r="N1" s="22" t="s">
        <v>18</v>
      </c>
      <c r="O1" s="17" t="s">
        <v>18</v>
      </c>
      <c r="P1" s="17"/>
      <c r="Q1" s="1" t="s">
        <v>18</v>
      </c>
      <c r="R1" s="1" t="s">
        <v>18</v>
      </c>
      <c r="S1" s="44"/>
      <c r="T1" s="44" t="s">
        <v>18</v>
      </c>
      <c r="U1" s="44" t="s">
        <v>18</v>
      </c>
      <c r="V1" s="44" t="s">
        <v>18</v>
      </c>
      <c r="W1" s="44"/>
      <c r="X1" s="1" t="s">
        <v>7</v>
      </c>
      <c r="Y1" s="1" t="s">
        <v>7</v>
      </c>
      <c r="Z1" s="1" t="s">
        <v>18</v>
      </c>
      <c r="AA1" s="22" t="s">
        <v>18</v>
      </c>
      <c r="AB1" s="1" t="s">
        <v>18</v>
      </c>
      <c r="AE1" s="22"/>
      <c r="AG1" s="22"/>
      <c r="AJ1" s="22"/>
      <c r="AL1" s="1" t="s">
        <v>18</v>
      </c>
      <c r="AM1" s="1" t="s">
        <v>18</v>
      </c>
      <c r="AO1" s="34"/>
      <c r="AP1" s="34"/>
      <c r="AU1" s="1" t="s">
        <v>7</v>
      </c>
      <c r="AV1" s="1" t="s">
        <v>7</v>
      </c>
    </row>
    <row r="2" spans="1:48" hidden="1">
      <c r="A2" s="1" t="s">
        <v>7</v>
      </c>
      <c r="D2" s="4" t="s">
        <v>19</v>
      </c>
      <c r="E2" s="4" t="str">
        <f>Option!$C$2</f>
        <v>UICACS</v>
      </c>
    </row>
    <row r="3" spans="1:48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5" t="s">
        <v>24</v>
      </c>
    </row>
    <row r="4" spans="1:48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('CM0159-SGD','CZ0023-SGD','CA0216-SGD','CA0061-SGD','CM0315-SGD','CS0312-SGD','CI0099-SGD')) AND (U_ENR IN ('S7138270')  OR U_MSENR IN ('S7138270'))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('CM0159-SGD','CZ0023-SGD','CA0216-SGD','CA0061-SGD','CM0315-SGD','CS0312-SGD','CI0099-SGD')) AND (U_ENR IN ('S7138270')  OR U_MSENR IN ('S7138270')) AND U_PRODTYPE ='MS' AND %Filter1% AND %Filter2%    ORDER BY DOCNUM, DOCDATE</v>
      </c>
      <c r="F4" s="8" t="s">
        <v>51</v>
      </c>
      <c r="G4" s="4" t="s">
        <v>25</v>
      </c>
      <c r="H4" s="4" t="str">
        <f>" ORDER BY DOCNUM, DOCDATE"</f>
        <v xml:space="preserve"> ORDER BY DOCNUM, DOCDATE</v>
      </c>
    </row>
    <row r="5" spans="1:48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('CM0159-SGD','CZ0023-SGD','CA0216-SGD','CA0061-SGD','CM0315-SGD','CS0312-SGD','CI0099-SGD')) AND U_ENR IN ('S7138270')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U_ENR IN ('S7138270')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U_ENR IN ('S7138270')  AND U_PRODTYPE ='MS' AND %Filter1% AND %Filter2%    ORDER BY DOCNUM, DOCDATE</v>
      </c>
      <c r="F5" s="8" t="s">
        <v>52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('CM0159-SGD','CZ0023-SGD','CA0216-SGD','CA0061-SGD','CM0315-SGD','CS0312-SGD','CI0099-SGD')) AND U_ENR IN ('S7138270')  AND U_PRODTYPE ='MS' AND %Filter1% AND %Filter2%   </v>
      </c>
    </row>
    <row r="6" spans="1:48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('CM0159-SGD','CZ0023-SGD','CA0216-SGD','CA0061-SGD','CM0315-SGD','CS0312-SGD','CI0099-SGD')) AND U_MSENR IN ('S7138270')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U_MSENR IN ('S7138270')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U_MSENR IN ('S7138270') AND U_PRODTYPE ='MS' AND %Filter1% AND %Filter2%    ORDER BY DOCNUM, DOCDATE</v>
      </c>
      <c r="F6" s="8" t="s">
        <v>52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('CM0159-SGD','CZ0023-SGD','CA0216-SGD','CA0061-SGD','CM0315-SGD','CS0312-SGD','CI0099-SGD')) AND U_MSENR IN ('S7138270') AND U_PRODTYPE ='MS' AND %Filter1% AND %Filter2%   </v>
      </c>
    </row>
    <row r="7" spans="1:48" hidden="1">
      <c r="A7" s="1" t="s">
        <v>7</v>
      </c>
    </row>
    <row r="8" spans="1:48" hidden="1">
      <c r="A8" s="1" t="s">
        <v>7</v>
      </c>
      <c r="M8" s="9"/>
    </row>
    <row r="9" spans="1:48" hidden="1">
      <c r="A9" s="1" t="s">
        <v>7</v>
      </c>
      <c r="M9" s="9"/>
    </row>
    <row r="10" spans="1:48" hidden="1">
      <c r="A10" s="1" t="s">
        <v>7</v>
      </c>
    </row>
    <row r="11" spans="1:48" hidden="1">
      <c r="A11" s="1" t="s">
        <v>7</v>
      </c>
      <c r="C11" s="4" t="s">
        <v>27</v>
      </c>
      <c r="E11" s="4" t="str">
        <f>Option!$C$9</f>
        <v>20230501..20230530</v>
      </c>
      <c r="M11" s="9"/>
    </row>
    <row r="12" spans="1:48" hidden="1">
      <c r="A12" s="1" t="s">
        <v>7</v>
      </c>
      <c r="C12" s="4" t="s">
        <v>28</v>
      </c>
      <c r="E12" s="4" t="str">
        <f>Option!$C$5</f>
        <v>114|132|102|-1</v>
      </c>
      <c r="M12" s="9"/>
    </row>
    <row r="13" spans="1:48" hidden="1">
      <c r="A13" s="1" t="s">
        <v>7</v>
      </c>
      <c r="C13" s="4" t="s">
        <v>42</v>
      </c>
      <c r="E13" s="4" t="str">
        <f>Option!$C$10</f>
        <v>'S7138270'</v>
      </c>
      <c r="M13" s="9"/>
    </row>
    <row r="14" spans="1:48" hidden="1">
      <c r="A14" s="1" t="s">
        <v>7</v>
      </c>
      <c r="C14" s="4" t="s">
        <v>39</v>
      </c>
      <c r="E14" s="4" t="str">
        <f>Option!$C$11</f>
        <v>'S7138270'</v>
      </c>
      <c r="M14" s="9"/>
    </row>
    <row r="15" spans="1:48" hidden="1">
      <c r="A15" s="1" t="s">
        <v>7</v>
      </c>
      <c r="C15" s="4" t="s">
        <v>43</v>
      </c>
      <c r="E15" s="4" t="str">
        <f>Option!$C$12</f>
        <v>'MS'</v>
      </c>
      <c r="AL15" s="16"/>
    </row>
    <row r="16" spans="1:48" hidden="1">
      <c r="A16" s="1" t="s">
        <v>7</v>
      </c>
      <c r="C16" s="4" t="s">
        <v>44</v>
      </c>
      <c r="E16" s="4" t="str">
        <f>Option!$C$13</f>
        <v>'CM0159-SGD','CZ0023-SGD','CA0216-SGD','CA0061-SGD','CM0315-SGD','CS0312-SGD','CI0099-SGD'</v>
      </c>
    </row>
    <row r="17" spans="1:51" hidden="1">
      <c r="A17" s="1" t="s">
        <v>7</v>
      </c>
    </row>
    <row r="18" spans="1:51" s="23" customFormat="1" hidden="1">
      <c r="A18" s="23" t="s">
        <v>7</v>
      </c>
      <c r="I18" s="24"/>
      <c r="N18" s="25"/>
      <c r="O18" s="26"/>
      <c r="P18" s="26"/>
      <c r="S18" s="46"/>
      <c r="T18" s="46"/>
      <c r="U18" s="46"/>
      <c r="V18" s="46"/>
      <c r="W18" s="46"/>
      <c r="AA18" s="61"/>
      <c r="AE18" s="25"/>
      <c r="AG18" s="25"/>
      <c r="AJ18" s="25"/>
      <c r="AO18" s="36"/>
      <c r="AP18" s="36"/>
    </row>
    <row r="20" spans="1:51" ht="15.75">
      <c r="M20" s="20"/>
      <c r="N20" s="20"/>
      <c r="O20" s="20"/>
      <c r="P20" s="20"/>
      <c r="Q20" s="20"/>
      <c r="R20" s="20"/>
      <c r="S20" s="47"/>
      <c r="T20" s="47"/>
      <c r="U20" s="47"/>
      <c r="V20" s="47"/>
      <c r="W20" s="47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</row>
    <row r="21" spans="1:51" s="40" customFormat="1" ht="18.75">
      <c r="A21" s="39"/>
      <c r="B21" s="39"/>
      <c r="I21" s="41"/>
      <c r="M21" s="72" t="s">
        <v>76</v>
      </c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43"/>
      <c r="AO21" s="42"/>
      <c r="AP21" s="42"/>
    </row>
    <row r="22" spans="1:51" ht="15.75">
      <c r="M22" s="20"/>
      <c r="N22" s="20"/>
      <c r="O22" s="20"/>
      <c r="P22" s="20"/>
      <c r="Q22" s="20"/>
      <c r="R22" s="20"/>
      <c r="S22" s="47"/>
      <c r="T22" s="47"/>
      <c r="U22" s="47"/>
      <c r="V22" s="47"/>
      <c r="W22" s="47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</row>
    <row r="23" spans="1:51" s="54" customFormat="1" ht="63">
      <c r="A23" s="53"/>
      <c r="B23" s="53"/>
      <c r="E23" s="55" t="s">
        <v>29</v>
      </c>
      <c r="I23" s="56"/>
      <c r="K23" s="48" t="s">
        <v>77</v>
      </c>
      <c r="L23" s="48" t="s">
        <v>78</v>
      </c>
      <c r="M23" s="48" t="s">
        <v>14</v>
      </c>
      <c r="N23" s="48" t="s">
        <v>16</v>
      </c>
      <c r="O23" s="57" t="s">
        <v>30</v>
      </c>
      <c r="P23" s="57" t="s">
        <v>79</v>
      </c>
      <c r="Q23" s="48" t="s">
        <v>31</v>
      </c>
      <c r="R23" s="58" t="s">
        <v>38</v>
      </c>
      <c r="S23" s="48" t="s">
        <v>15</v>
      </c>
      <c r="T23" s="48" t="s">
        <v>80</v>
      </c>
      <c r="U23" s="48" t="s">
        <v>34</v>
      </c>
      <c r="V23" s="49" t="s">
        <v>81</v>
      </c>
      <c r="W23" s="49" t="s">
        <v>82</v>
      </c>
      <c r="X23" s="64" t="s">
        <v>36</v>
      </c>
      <c r="Y23" s="64" t="s">
        <v>12</v>
      </c>
      <c r="Z23" s="58" t="s">
        <v>32</v>
      </c>
      <c r="AA23" s="48" t="s">
        <v>13</v>
      </c>
      <c r="AB23" s="58" t="s">
        <v>37</v>
      </c>
      <c r="AC23" s="59" t="s">
        <v>57</v>
      </c>
      <c r="AD23" s="59" t="s">
        <v>58</v>
      </c>
      <c r="AE23" s="62" t="s">
        <v>83</v>
      </c>
      <c r="AF23" s="58" t="s">
        <v>84</v>
      </c>
      <c r="AG23" s="48" t="s">
        <v>85</v>
      </c>
      <c r="AH23" s="58" t="s">
        <v>86</v>
      </c>
      <c r="AI23" s="58" t="s">
        <v>87</v>
      </c>
      <c r="AJ23" s="66" t="s">
        <v>94</v>
      </c>
      <c r="AK23" s="66" t="s">
        <v>88</v>
      </c>
      <c r="AL23" s="66" t="s">
        <v>89</v>
      </c>
      <c r="AM23" s="66" t="s">
        <v>90</v>
      </c>
      <c r="AN23" s="66" t="s">
        <v>91</v>
      </c>
      <c r="AO23" s="66" t="s">
        <v>92</v>
      </c>
      <c r="AP23" s="66" t="s">
        <v>93</v>
      </c>
    </row>
    <row r="24" spans="1:51">
      <c r="B24" s="1" t="str">
        <f>IF(M24="","Hide","Show")</f>
        <v>Show</v>
      </c>
      <c r="C24" s="4" t="s">
        <v>48</v>
      </c>
      <c r="E24" s="13" t="s">
        <v>280</v>
      </c>
      <c r="K24" s="4">
        <f>MONTH(N24)</f>
        <v>5</v>
      </c>
      <c r="L24" s="4">
        <f>YEAR(N24)</f>
        <v>2023</v>
      </c>
      <c r="M24" s="4">
        <v>33031664</v>
      </c>
      <c r="N24" s="38">
        <v>45065</v>
      </c>
      <c r="O24" s="4" t="s">
        <v>260</v>
      </c>
      <c r="P24" s="4" t="s">
        <v>261</v>
      </c>
      <c r="Q24" s="4" t="s">
        <v>262</v>
      </c>
      <c r="R24" s="4" t="s">
        <v>263</v>
      </c>
      <c r="S24" s="50" t="s">
        <v>264</v>
      </c>
      <c r="T24" s="50">
        <v>45063</v>
      </c>
      <c r="U24" s="50" t="s">
        <v>265</v>
      </c>
      <c r="V24" s="50">
        <v>45065</v>
      </c>
      <c r="W24" s="51">
        <f>SUM(N24-T24)</f>
        <v>2</v>
      </c>
      <c r="X24" s="65" t="s">
        <v>266</v>
      </c>
      <c r="Y24" s="65" t="s">
        <v>267</v>
      </c>
      <c r="Z24" s="65" t="s">
        <v>268</v>
      </c>
      <c r="AA24" s="60">
        <v>2</v>
      </c>
      <c r="AB24" s="65" t="s">
        <v>269</v>
      </c>
      <c r="AC24" s="37">
        <f>IFERROR(AD24/AA24,0)</f>
        <v>156.96</v>
      </c>
      <c r="AD24" s="37">
        <v>313.92</v>
      </c>
      <c r="AE24" s="63" t="s">
        <v>270</v>
      </c>
      <c r="AF24" s="37">
        <v>313.92</v>
      </c>
      <c r="AG24" s="63" t="s">
        <v>95</v>
      </c>
      <c r="AH24" s="67" t="s">
        <v>271</v>
      </c>
      <c r="AI24" s="18"/>
      <c r="AJ24" s="63" t="s">
        <v>96</v>
      </c>
      <c r="AK24" s="4" t="s">
        <v>266</v>
      </c>
      <c r="AL24" s="4" t="s">
        <v>267</v>
      </c>
      <c r="AM24" s="4" t="s">
        <v>270</v>
      </c>
      <c r="AN24" s="4" t="s">
        <v>270</v>
      </c>
      <c r="AO24" s="4" t="s">
        <v>270</v>
      </c>
      <c r="AP24" s="4" t="s">
        <v>270</v>
      </c>
    </row>
    <row r="25" spans="1:51">
      <c r="A25" s="1" t="s">
        <v>135</v>
      </c>
      <c r="B25" s="1" t="str">
        <f t="shared" ref="B25:B26" si="0">IF(M25="","Hide","Show")</f>
        <v>Show</v>
      </c>
      <c r="C25" s="4" t="s">
        <v>48</v>
      </c>
      <c r="E25" s="13" t="str">
        <f>"""UICT"","""",""SQL="",""2=DOCNUM"",""33031727"",""14=CUSTREF"",""8000008361"",""14=U_CUSTREF"",""8000008361"",""15=DOCDATE"",""29/05/2023"",""15=TAXDATE"",""29/05/2023"",""14=CARDCODE"",""CI0099-SGD"",""14=CARDNAME"",""INTEGRATED HEALTH INFORMATION SYSTEMS PTE. LTD."",""14=ITEMCODE"",""MS22"&amp;"8-11680GLP"",""14=ITEMNAME"",""MS SQL SERVER STANDARD 2022 SLNG"",""10=QUANTITY"",""1.000000"",""14=U_PONO"",""943631"",""15=U_PODATE"",""25/05/2023"",""10=U_TLINTCOS"",""0.000000"",""2=SLPCODE"",""132"",""14=SLPNAME"",""E0001-CS"",""14=MEMO"",""WENDY KUM CHIOU SZE"",""14=CONTACTNAME"",""E-"&amp;"INVOICE(AP DIRECT)"",""10=LINETOTAL"",""886.730000"",""14=U_ENR"","""",""14=U_MSENR"",""S7138270"",""14=U_MSPCN"",""AD5A91AA"",""14=ADDRESS2"",""INTEGRATED HEALTH INFORMATION SYSTEMS PTE LTD_x000D_6 SERANGOON NORTH AVE 5, #01-01/02_x000D_#01-01/02 (PLS CALL USER BEFORE REACHING)_x000D_SINGAPO"&amp;"RE 554910_x000D_SHELLY(6594 1711)/JOSEPH TEO/JO PHUA(8612 6689)_x000D_65941679/92281212"""</f>
        <v>"UICT","","SQL=","2=DOCNUM","33031727","14=CUSTREF","8000008361","14=U_CUSTREF","8000008361","15=DOCDATE","29/05/2023","15=TAXDATE","29/05/2023","14=CARDCODE","CI0099-SGD","14=CARDNAME","INTEGRATED HEALTH INFORMATION SYSTEMS PTE. LTD.","14=ITEMCODE","MS228-11680GLP","14=ITEMNAME","MS SQL SERVER STANDARD 2022 SLNG","10=QUANTITY","1.000000","14=U_PONO","943631","15=U_PODATE","25/05/2023","10=U_TLINTCOS","0.000000","2=SLPCODE","132","14=SLPNAME","E0001-CS","14=MEMO","WENDY KUM CHIOU SZE","14=CONTACTNAME","E-INVOICE(AP DIRECT)","10=LINETOTAL","886.730000","14=U_ENR","","14=U_MSENR","S7138270","14=U_MSPCN","AD5A91AA","14=ADDRESS2","INTEGRATED HEALTH INFORMATION SYSTEMS PTE LTD_x000D_6 SERANGOON NORTH AVE 5, #01-01/02_x000D_#01-01/02 (PLS CALL USER BEFORE REACHING)_x000D_SINGAPORE 554910_x000D_SHELLY(6594 1711)/JOSEPH TEO/JO PHUA(8612 6689)_x000D_65941679/92281212"</v>
      </c>
      <c r="K25" s="4">
        <f t="shared" ref="K25:K26" si="1">MONTH(N25)</f>
        <v>5</v>
      </c>
      <c r="L25" s="4">
        <f t="shared" ref="L25:L26" si="2">YEAR(N25)</f>
        <v>2023</v>
      </c>
      <c r="M25" s="4">
        <v>33031727</v>
      </c>
      <c r="N25" s="38">
        <v>45075</v>
      </c>
      <c r="O25" s="4" t="s">
        <v>260</v>
      </c>
      <c r="P25" s="4" t="s">
        <v>261</v>
      </c>
      <c r="Q25" s="4" t="s">
        <v>262</v>
      </c>
      <c r="R25" s="4" t="s">
        <v>263</v>
      </c>
      <c r="S25" s="50" t="s">
        <v>272</v>
      </c>
      <c r="T25" s="50">
        <v>45071</v>
      </c>
      <c r="U25" s="50" t="s">
        <v>273</v>
      </c>
      <c r="V25" s="50">
        <v>45075</v>
      </c>
      <c r="W25" s="51">
        <f t="shared" ref="W25:W26" si="3">SUM(N25-T25)</f>
        <v>4</v>
      </c>
      <c r="X25" s="65" t="s">
        <v>274</v>
      </c>
      <c r="Y25" s="65" t="s">
        <v>275</v>
      </c>
      <c r="Z25" s="65" t="s">
        <v>276</v>
      </c>
      <c r="AA25" s="60">
        <v>1</v>
      </c>
      <c r="AB25" s="65" t="s">
        <v>269</v>
      </c>
      <c r="AC25" s="37">
        <f t="shared" ref="AC25:AC26" si="4">IFERROR(AD25/AA25,0)</f>
        <v>886.73</v>
      </c>
      <c r="AD25" s="37">
        <v>886.73</v>
      </c>
      <c r="AE25" s="63" t="s">
        <v>270</v>
      </c>
      <c r="AF25" s="37">
        <v>886.73</v>
      </c>
      <c r="AG25" s="63" t="s">
        <v>95</v>
      </c>
      <c r="AH25" s="67" t="s">
        <v>277</v>
      </c>
      <c r="AI25" s="18"/>
      <c r="AJ25" s="63" t="s">
        <v>96</v>
      </c>
      <c r="AK25" s="4" t="s">
        <v>274</v>
      </c>
      <c r="AL25" s="4" t="s">
        <v>275</v>
      </c>
      <c r="AM25" s="4" t="s">
        <v>270</v>
      </c>
      <c r="AN25" s="4" t="s">
        <v>270</v>
      </c>
      <c r="AO25" s="4" t="s">
        <v>270</v>
      </c>
      <c r="AP25" s="4" t="s">
        <v>270</v>
      </c>
    </row>
    <row r="26" spans="1:51">
      <c r="A26" s="1" t="s">
        <v>135</v>
      </c>
      <c r="B26" s="1" t="str">
        <f t="shared" si="0"/>
        <v>Show</v>
      </c>
      <c r="C26" s="4" t="s">
        <v>48</v>
      </c>
      <c r="E26" s="13" t="str">
        <f>"""UICT"","""",""SQL="",""2=DOCNUM"",""33031727"",""14=CUSTREF"",""8000008361"",""14=U_CUSTREF"",""8000008361"",""15=DOCDATE"",""29/05/2023"",""15=TAXDATE"",""29/05/2023"",""14=CARDCODE"",""CI0099-SGD"",""14=CARDNAME"",""INTEGRATED HEALTH INFORMATION SYSTEMS PTE. LTD."",""14=ITEMCODE"",""MS35"&amp;"9-07102GLP"",""14=ITEMNAME"",""MS SQL CAL 2022 SLNG USER CAL"",""10=QUANTITY"",""8.000000"",""14=U_PONO"",""943631"",""15=U_PODATE"",""25/05/2023"",""10=U_TLINTCOS"",""0.000000"",""2=SLPCODE"",""132"",""14=SLPNAME"",""E0001-CS"",""14=MEMO"",""WENDY KUM CHIOU SZE"",""14=CONTACTNAME"",""E-INV"&amp;"OICE(AP DIRECT)"",""10=LINETOTAL"",""1646.960000"",""14=U_ENR"","""",""14=U_MSENR"",""S7138270"",""14=U_MSPCN"",""AD5A91AA"",""14=ADDRESS2"",""INTEGRATED HEALTH INFORMATION SYSTEMS PTE LTD_x000D_6 SERANGOON NORTH AVE 5, #01-01/02_x000D_#01-01/02 (PLS CALL USER BEFORE REACHING)_x000D_SINGAPORE"&amp;" 554910_x000D_SHELLY(6594 1711)/JOSEPH TEO/JO PHUA(8612 6689)_x000D_65941679/92281212"""</f>
        <v>"UICT","","SQL=","2=DOCNUM","33031727","14=CUSTREF","8000008361","14=U_CUSTREF","8000008361","15=DOCDATE","29/05/2023","15=TAXDATE","29/05/2023","14=CARDCODE","CI0099-SGD","14=CARDNAME","INTEGRATED HEALTH INFORMATION SYSTEMS PTE. LTD.","14=ITEMCODE","MS359-07102GLP","14=ITEMNAME","MS SQL CAL 2022 SLNG USER CAL","10=QUANTITY","8.000000","14=U_PONO","943631","15=U_PODATE","25/05/2023","10=U_TLINTCOS","0.000000","2=SLPCODE","132","14=SLPNAME","E0001-CS","14=MEMO","WENDY KUM CHIOU SZE","14=CONTACTNAME","E-INVOICE(AP DIRECT)","10=LINETOTAL","1646.960000","14=U_ENR","","14=U_MSENR","S7138270","14=U_MSPCN","AD5A91AA","14=ADDRESS2","INTEGRATED HEALTH INFORMATION SYSTEMS PTE LTD_x000D_6 SERANGOON NORTH AVE 5, #01-01/02_x000D_#01-01/02 (PLS CALL USER BEFORE REACHING)_x000D_SINGAPORE 554910_x000D_SHELLY(6594 1711)/JOSEPH TEO/JO PHUA(8612 6689)_x000D_65941679/92281212"</v>
      </c>
      <c r="K26" s="4">
        <f t="shared" si="1"/>
        <v>5</v>
      </c>
      <c r="L26" s="4">
        <f t="shared" si="2"/>
        <v>2023</v>
      </c>
      <c r="M26" s="4">
        <v>33031727</v>
      </c>
      <c r="N26" s="38">
        <v>45075</v>
      </c>
      <c r="O26" s="4" t="s">
        <v>260</v>
      </c>
      <c r="P26" s="4" t="s">
        <v>261</v>
      </c>
      <c r="Q26" s="4" t="s">
        <v>262</v>
      </c>
      <c r="R26" s="4" t="s">
        <v>263</v>
      </c>
      <c r="S26" s="50" t="s">
        <v>272</v>
      </c>
      <c r="T26" s="50">
        <v>45071</v>
      </c>
      <c r="U26" s="50" t="s">
        <v>273</v>
      </c>
      <c r="V26" s="50">
        <v>45075</v>
      </c>
      <c r="W26" s="51">
        <f t="shared" si="3"/>
        <v>4</v>
      </c>
      <c r="X26" s="65" t="s">
        <v>278</v>
      </c>
      <c r="Y26" s="65" t="s">
        <v>279</v>
      </c>
      <c r="Z26" s="65" t="s">
        <v>276</v>
      </c>
      <c r="AA26" s="60">
        <v>8</v>
      </c>
      <c r="AB26" s="65" t="s">
        <v>269</v>
      </c>
      <c r="AC26" s="37">
        <f t="shared" si="4"/>
        <v>205.87</v>
      </c>
      <c r="AD26" s="37">
        <v>1646.96</v>
      </c>
      <c r="AE26" s="63" t="s">
        <v>270</v>
      </c>
      <c r="AF26" s="37">
        <v>1646.96</v>
      </c>
      <c r="AG26" s="63" t="s">
        <v>95</v>
      </c>
      <c r="AH26" s="67" t="s">
        <v>277</v>
      </c>
      <c r="AI26" s="18"/>
      <c r="AJ26" s="63" t="s">
        <v>96</v>
      </c>
      <c r="AK26" s="4" t="s">
        <v>278</v>
      </c>
      <c r="AL26" s="4" t="s">
        <v>279</v>
      </c>
      <c r="AM26" s="4" t="s">
        <v>270</v>
      </c>
      <c r="AN26" s="4" t="s">
        <v>270</v>
      </c>
      <c r="AO26" s="4" t="s">
        <v>270</v>
      </c>
      <c r="AP26" s="4" t="s">
        <v>270</v>
      </c>
    </row>
    <row r="27" spans="1:51" hidden="1">
      <c r="B27" s="1" t="str">
        <f>IF(M27="","Hide","Show")</f>
        <v>Hide</v>
      </c>
      <c r="C27" s="4" t="s">
        <v>49</v>
      </c>
      <c r="E27" s="13" t="s">
        <v>259</v>
      </c>
      <c r="M27" s="4" t="s">
        <v>259</v>
      </c>
      <c r="N27" s="38" t="s">
        <v>259</v>
      </c>
      <c r="O27" s="4" t="s">
        <v>259</v>
      </c>
      <c r="P27" s="4"/>
      <c r="Q27" s="4" t="s">
        <v>259</v>
      </c>
      <c r="R27" s="4" t="s">
        <v>259</v>
      </c>
      <c r="T27" s="45" t="s">
        <v>259</v>
      </c>
      <c r="U27" s="45" t="s">
        <v>259</v>
      </c>
      <c r="V27" s="52"/>
      <c r="W27" s="51"/>
      <c r="X27" s="4" t="s">
        <v>259</v>
      </c>
      <c r="Y27" s="4" t="s">
        <v>259</v>
      </c>
      <c r="Z27" s="4" t="s">
        <v>259</v>
      </c>
      <c r="AA27" s="60" t="s">
        <v>259</v>
      </c>
      <c r="AB27" s="4" t="s">
        <v>259</v>
      </c>
      <c r="AC27" s="37">
        <f>IFERROR(AD27/AA27,0)</f>
        <v>0</v>
      </c>
      <c r="AD27" s="37" t="s">
        <v>259</v>
      </c>
      <c r="AE27" s="63"/>
      <c r="AF27" s="18"/>
      <c r="AG27" s="63"/>
      <c r="AH27" s="18" t="s">
        <v>259</v>
      </c>
      <c r="AI27" s="18"/>
      <c r="AJ27" s="63"/>
      <c r="AK27" s="18"/>
      <c r="AL27" s="5" t="s">
        <v>259</v>
      </c>
      <c r="AM27" s="4" t="s">
        <v>259</v>
      </c>
    </row>
    <row r="28" spans="1:51" hidden="1">
      <c r="B28" s="1" t="str">
        <f>IF(M28="","Hide","Show")</f>
        <v>Hide</v>
      </c>
      <c r="C28" s="4" t="s">
        <v>50</v>
      </c>
      <c r="E28" s="13" t="s">
        <v>259</v>
      </c>
      <c r="M28" s="4" t="s">
        <v>259</v>
      </c>
      <c r="N28" s="38" t="s">
        <v>259</v>
      </c>
      <c r="O28" s="4" t="s">
        <v>259</v>
      </c>
      <c r="P28" s="4"/>
      <c r="Q28" s="4" t="s">
        <v>259</v>
      </c>
      <c r="R28" s="4" t="s">
        <v>259</v>
      </c>
      <c r="T28" s="45" t="s">
        <v>259</v>
      </c>
      <c r="U28" s="45" t="s">
        <v>259</v>
      </c>
      <c r="V28" s="52"/>
      <c r="W28" s="51"/>
      <c r="X28" s="4" t="s">
        <v>259</v>
      </c>
      <c r="Y28" s="4" t="s">
        <v>259</v>
      </c>
      <c r="Z28" s="4" t="s">
        <v>259</v>
      </c>
      <c r="AA28" s="60" t="s">
        <v>259</v>
      </c>
      <c r="AB28" s="4" t="s">
        <v>259</v>
      </c>
      <c r="AC28" s="37">
        <f>IFERROR(AD28/AA28,0)</f>
        <v>0</v>
      </c>
      <c r="AD28" s="37" t="s">
        <v>259</v>
      </c>
      <c r="AE28" s="63"/>
      <c r="AF28" s="18"/>
      <c r="AG28" s="63"/>
      <c r="AH28" s="18"/>
      <c r="AI28" s="18"/>
      <c r="AJ28" s="63"/>
      <c r="AK28" s="18"/>
      <c r="AL28" s="5" t="s">
        <v>259</v>
      </c>
      <c r="AM28" s="4" t="s">
        <v>259</v>
      </c>
    </row>
    <row r="29" spans="1:51">
      <c r="M29" s="69"/>
      <c r="N29" s="70"/>
      <c r="O29" s="4"/>
      <c r="R29" s="69"/>
      <c r="T29" s="50"/>
      <c r="V29" s="50"/>
      <c r="W29" s="51"/>
      <c r="AC29" s="37"/>
      <c r="AD29" s="37"/>
      <c r="AF29" s="37"/>
      <c r="AH29" s="71"/>
      <c r="AJ29" s="63"/>
      <c r="AL29" s="5"/>
      <c r="AN29" s="21"/>
      <c r="AO29" s="21"/>
    </row>
    <row r="30" spans="1:51">
      <c r="AW30" s="16"/>
    </row>
    <row r="31" spans="1:51">
      <c r="AX31" s="16"/>
    </row>
    <row r="32" spans="1:51">
      <c r="AY32" s="16"/>
    </row>
    <row r="33" spans="52:59">
      <c r="AZ33" s="16"/>
    </row>
    <row r="34" spans="52:59">
      <c r="BA34" s="16"/>
    </row>
    <row r="35" spans="52:59">
      <c r="BB35" s="16"/>
    </row>
    <row r="36" spans="52:59">
      <c r="BC36" s="16"/>
    </row>
    <row r="37" spans="52:59">
      <c r="BD37" s="16"/>
    </row>
    <row r="38" spans="52:59">
      <c r="BE38" s="16"/>
    </row>
    <row r="39" spans="52:59">
      <c r="BF39" s="16"/>
    </row>
    <row r="40" spans="52:59">
      <c r="BG40" s="16"/>
    </row>
  </sheetData>
  <sortState xmlns:xlrd2="http://schemas.microsoft.com/office/spreadsheetml/2017/richdata2" ref="M24:AP392">
    <sortCondition ref="Q24:Q394"/>
  </sortState>
  <mergeCells count="1">
    <mergeCell ref="M21:AM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D1644-AE67-4B9C-BF87-A8BDCBB6BE87}">
  <dimension ref="A1"/>
  <sheetViews>
    <sheetView workbookViewId="0">
      <selection activeCell="E7" sqref="E7:F7"/>
    </sheetView>
  </sheetViews>
  <sheetFormatPr defaultRowHeight="15"/>
  <cols>
    <col min="1" max="1" width="8.7109375" hidden="1" customWidth="1"/>
  </cols>
  <sheetData>
    <row r="1" spans="1:1" hidden="1">
      <c r="A1" t="s">
        <v>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2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75</v>
      </c>
    </row>
    <row r="2" spans="1:19">
      <c r="B2" s="28" t="s">
        <v>14</v>
      </c>
      <c r="C2" s="28" t="s">
        <v>16</v>
      </c>
      <c r="D2" s="28" t="s">
        <v>30</v>
      </c>
      <c r="E2" s="28" t="s">
        <v>31</v>
      </c>
      <c r="F2" s="28" t="s">
        <v>32</v>
      </c>
      <c r="G2" s="28" t="s">
        <v>33</v>
      </c>
      <c r="H2" s="28" t="s">
        <v>34</v>
      </c>
      <c r="I2" s="28" t="s">
        <v>35</v>
      </c>
      <c r="J2" s="28" t="s">
        <v>36</v>
      </c>
      <c r="K2" s="28" t="s">
        <v>12</v>
      </c>
      <c r="L2" s="28" t="s">
        <v>32</v>
      </c>
      <c r="M2" s="28" t="s">
        <v>13</v>
      </c>
      <c r="N2" s="28" t="s">
        <v>37</v>
      </c>
      <c r="O2" s="28" t="s">
        <v>38</v>
      </c>
      <c r="P2" s="29" t="s">
        <v>17</v>
      </c>
      <c r="Q2" s="28" t="s">
        <v>15</v>
      </c>
      <c r="R2" s="29" t="s">
        <v>57</v>
      </c>
      <c r="S2" s="30" t="s">
        <v>58</v>
      </c>
    </row>
    <row r="3" spans="1:19">
      <c r="B3" s="31" t="s">
        <v>59</v>
      </c>
      <c r="C3" s="32" t="s">
        <v>60</v>
      </c>
      <c r="D3" s="31" t="s">
        <v>39</v>
      </c>
      <c r="E3" s="31" t="s">
        <v>61</v>
      </c>
      <c r="F3" s="31" t="s">
        <v>62</v>
      </c>
      <c r="G3" s="31" t="s">
        <v>63</v>
      </c>
      <c r="H3" s="31" t="s">
        <v>64</v>
      </c>
      <c r="I3" s="31" t="s">
        <v>40</v>
      </c>
      <c r="J3" s="31" t="s">
        <v>65</v>
      </c>
      <c r="K3" s="31" t="s">
        <v>66</v>
      </c>
      <c r="L3" s="31" t="s">
        <v>67</v>
      </c>
      <c r="M3" s="31" t="s">
        <v>68</v>
      </c>
      <c r="N3" s="31" t="s">
        <v>69</v>
      </c>
      <c r="O3" s="31" t="s">
        <v>70</v>
      </c>
      <c r="P3" s="32" t="s">
        <v>71</v>
      </c>
      <c r="Q3" s="31" t="s">
        <v>72</v>
      </c>
      <c r="R3" s="33" t="e">
        <v>#VALUE!</v>
      </c>
      <c r="S3" s="33" t="s">
        <v>73</v>
      </c>
    </row>
    <row r="4" spans="1:19">
      <c r="B4" s="10" t="s">
        <v>14</v>
      </c>
      <c r="C4" s="10" t="s">
        <v>16</v>
      </c>
      <c r="D4" s="19" t="s">
        <v>30</v>
      </c>
      <c r="E4" s="10" t="s">
        <v>31</v>
      </c>
      <c r="F4" s="11" t="s">
        <v>32</v>
      </c>
      <c r="G4" s="11" t="s">
        <v>33</v>
      </c>
      <c r="H4" s="11" t="s">
        <v>34</v>
      </c>
      <c r="I4" s="10" t="s">
        <v>35</v>
      </c>
      <c r="J4" s="12" t="s">
        <v>36</v>
      </c>
      <c r="K4" s="12" t="s">
        <v>12</v>
      </c>
      <c r="L4" s="11" t="s">
        <v>32</v>
      </c>
      <c r="M4" s="11" t="s">
        <v>13</v>
      </c>
      <c r="N4" s="11" t="s">
        <v>37</v>
      </c>
      <c r="O4" s="11" t="s">
        <v>38</v>
      </c>
      <c r="P4" s="11" t="s">
        <v>17</v>
      </c>
      <c r="Q4" s="11" t="s">
        <v>15</v>
      </c>
      <c r="R4" s="33"/>
      <c r="S4" s="33"/>
    </row>
    <row r="5" spans="1:19" ht="195">
      <c r="B5" t="s">
        <v>74</v>
      </c>
      <c r="C5" s="27" t="s">
        <v>54</v>
      </c>
    </row>
    <row r="7" spans="1:19" ht="195">
      <c r="C7" s="27" t="s">
        <v>56</v>
      </c>
    </row>
    <row r="9" spans="1:19" ht="195">
      <c r="C9" s="27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65C6C-A33E-43C8-9FD1-6649F87953A5}">
  <dimension ref="A1:E13"/>
  <sheetViews>
    <sheetView workbookViewId="0"/>
  </sheetViews>
  <sheetFormatPr defaultRowHeight="15"/>
  <sheetData>
    <row r="1" spans="1:5">
      <c r="A1" s="68" t="s">
        <v>103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249</v>
      </c>
    </row>
    <row r="4" spans="1:5">
      <c r="A4" s="68" t="s">
        <v>0</v>
      </c>
      <c r="B4" s="68" t="s">
        <v>6</v>
      </c>
      <c r="C4" s="68" t="s">
        <v>250</v>
      </c>
    </row>
    <row r="5" spans="1:5">
      <c r="A5" s="68" t="s">
        <v>0</v>
      </c>
      <c r="B5" s="68" t="s">
        <v>26</v>
      </c>
      <c r="C5" s="68" t="s">
        <v>251</v>
      </c>
      <c r="D5" s="68" t="s">
        <v>97</v>
      </c>
      <c r="E5" s="68" t="s">
        <v>45</v>
      </c>
    </row>
    <row r="8" spans="1:5">
      <c r="A8" s="68" t="s">
        <v>8</v>
      </c>
      <c r="C8" s="68" t="s">
        <v>98</v>
      </c>
    </row>
    <row r="9" spans="1:5">
      <c r="A9" s="68" t="s">
        <v>9</v>
      </c>
      <c r="C9" s="68" t="s">
        <v>99</v>
      </c>
    </row>
    <row r="10" spans="1:5">
      <c r="B10" s="68" t="s">
        <v>42</v>
      </c>
      <c r="C10" s="68" t="s">
        <v>100</v>
      </c>
    </row>
    <row r="11" spans="1:5">
      <c r="B11" s="68" t="s">
        <v>39</v>
      </c>
      <c r="C11" s="68" t="s">
        <v>100</v>
      </c>
    </row>
    <row r="12" spans="1:5">
      <c r="B12" s="68" t="s">
        <v>43</v>
      </c>
      <c r="C12" s="68" t="s">
        <v>101</v>
      </c>
    </row>
    <row r="13" spans="1:5">
      <c r="B13" s="68" t="s">
        <v>44</v>
      </c>
      <c r="C13" s="68" t="s">
        <v>102</v>
      </c>
      <c r="D13" s="68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EF184-2638-476C-9E0E-EB316C680DF7}">
  <dimension ref="A1:E13"/>
  <sheetViews>
    <sheetView workbookViewId="0"/>
  </sheetViews>
  <sheetFormatPr defaultRowHeight="15"/>
  <sheetData>
    <row r="1" spans="1:5">
      <c r="A1" s="68" t="s">
        <v>103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249</v>
      </c>
    </row>
    <row r="4" spans="1:5">
      <c r="A4" s="68" t="s">
        <v>0</v>
      </c>
      <c r="B4" s="68" t="s">
        <v>6</v>
      </c>
      <c r="C4" s="68" t="s">
        <v>250</v>
      </c>
    </row>
    <row r="5" spans="1:5">
      <c r="A5" s="68" t="s">
        <v>0</v>
      </c>
      <c r="B5" s="68" t="s">
        <v>26</v>
      </c>
      <c r="C5" s="68" t="s">
        <v>251</v>
      </c>
      <c r="D5" s="68" t="s">
        <v>97</v>
      </c>
      <c r="E5" s="68" t="s">
        <v>45</v>
      </c>
    </row>
    <row r="8" spans="1:5">
      <c r="A8" s="68" t="s">
        <v>8</v>
      </c>
      <c r="C8" s="68" t="s">
        <v>98</v>
      </c>
    </row>
    <row r="9" spans="1:5">
      <c r="A9" s="68" t="s">
        <v>9</v>
      </c>
      <c r="C9" s="68" t="s">
        <v>99</v>
      </c>
    </row>
    <row r="10" spans="1:5">
      <c r="B10" s="68" t="s">
        <v>42</v>
      </c>
      <c r="C10" s="68" t="s">
        <v>100</v>
      </c>
    </row>
    <row r="11" spans="1:5">
      <c r="B11" s="68" t="s">
        <v>39</v>
      </c>
      <c r="C11" s="68" t="s">
        <v>100</v>
      </c>
    </row>
    <row r="12" spans="1:5">
      <c r="B12" s="68" t="s">
        <v>43</v>
      </c>
      <c r="C12" s="68" t="s">
        <v>101</v>
      </c>
    </row>
    <row r="13" spans="1:5">
      <c r="B13" s="68" t="s">
        <v>44</v>
      </c>
      <c r="C13" s="68" t="s">
        <v>102</v>
      </c>
      <c r="D13" s="68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6A152-82C8-4FF5-8128-41C5B959C826}">
  <dimension ref="A1:AV28"/>
  <sheetViews>
    <sheetView workbookViewId="0"/>
  </sheetViews>
  <sheetFormatPr defaultRowHeight="15"/>
  <sheetData>
    <row r="1" spans="1:48">
      <c r="A1" s="68" t="s">
        <v>134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53</v>
      </c>
      <c r="M1" s="68" t="s">
        <v>18</v>
      </c>
      <c r="N1" s="68" t="s">
        <v>18</v>
      </c>
      <c r="O1" s="68" t="s">
        <v>18</v>
      </c>
      <c r="Q1" s="68" t="s">
        <v>18</v>
      </c>
      <c r="R1" s="68" t="s">
        <v>18</v>
      </c>
      <c r="T1" s="68" t="s">
        <v>18</v>
      </c>
      <c r="U1" s="68" t="s">
        <v>18</v>
      </c>
      <c r="V1" s="68" t="s">
        <v>18</v>
      </c>
      <c r="X1" s="68" t="s">
        <v>7</v>
      </c>
      <c r="Y1" s="68" t="s">
        <v>7</v>
      </c>
      <c r="Z1" s="68" t="s">
        <v>18</v>
      </c>
      <c r="AA1" s="68" t="s">
        <v>18</v>
      </c>
      <c r="AB1" s="68" t="s">
        <v>18</v>
      </c>
      <c r="AL1" s="68" t="s">
        <v>18</v>
      </c>
      <c r="AM1" s="68" t="s">
        <v>18</v>
      </c>
      <c r="AU1" s="68" t="s">
        <v>7</v>
      </c>
      <c r="AV1" s="68" t="s">
        <v>7</v>
      </c>
    </row>
    <row r="2" spans="1:48">
      <c r="A2" s="68" t="s">
        <v>7</v>
      </c>
      <c r="D2" s="68" t="s">
        <v>19</v>
      </c>
      <c r="E2" s="68" t="s">
        <v>104</v>
      </c>
    </row>
    <row r="3" spans="1:48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8">
      <c r="A4" s="68" t="s">
        <v>7</v>
      </c>
      <c r="C4" s="68" t="s">
        <v>11</v>
      </c>
      <c r="D4" s="68" t="s">
        <v>105</v>
      </c>
      <c r="E4" s="68" t="s">
        <v>106</v>
      </c>
      <c r="F4" s="68" t="s">
        <v>51</v>
      </c>
      <c r="G4" s="68" t="s">
        <v>25</v>
      </c>
      <c r="H4" s="68" t="s">
        <v>107</v>
      </c>
    </row>
    <row r="5" spans="1:48">
      <c r="A5" s="68" t="s">
        <v>7</v>
      </c>
      <c r="C5" s="68" t="s">
        <v>10</v>
      </c>
      <c r="D5" s="68" t="s">
        <v>108</v>
      </c>
      <c r="E5" s="68" t="s">
        <v>109</v>
      </c>
      <c r="F5" s="68" t="s">
        <v>52</v>
      </c>
      <c r="G5" s="68" t="s">
        <v>25</v>
      </c>
      <c r="H5" s="68" t="s">
        <v>107</v>
      </c>
      <c r="I5" s="68" t="s">
        <v>110</v>
      </c>
    </row>
    <row r="6" spans="1:48">
      <c r="A6" s="68" t="s">
        <v>7</v>
      </c>
      <c r="C6" s="68" t="s">
        <v>41</v>
      </c>
      <c r="D6" s="68" t="s">
        <v>111</v>
      </c>
      <c r="E6" s="68" t="s">
        <v>112</v>
      </c>
      <c r="F6" s="68" t="s">
        <v>52</v>
      </c>
      <c r="G6" s="68" t="s">
        <v>25</v>
      </c>
      <c r="H6" s="68" t="s">
        <v>107</v>
      </c>
      <c r="I6" s="68" t="s">
        <v>113</v>
      </c>
    </row>
    <row r="7" spans="1:48">
      <c r="A7" s="68" t="s">
        <v>7</v>
      </c>
    </row>
    <row r="8" spans="1:48">
      <c r="A8" s="68" t="s">
        <v>7</v>
      </c>
    </row>
    <row r="9" spans="1:48">
      <c r="A9" s="68" t="s">
        <v>7</v>
      </c>
    </row>
    <row r="10" spans="1:48">
      <c r="A10" s="68" t="s">
        <v>7</v>
      </c>
    </row>
    <row r="11" spans="1:48">
      <c r="A11" s="68" t="s">
        <v>7</v>
      </c>
      <c r="C11" s="68" t="s">
        <v>27</v>
      </c>
      <c r="E11" s="68" t="s">
        <v>114</v>
      </c>
    </row>
    <row r="12" spans="1:48">
      <c r="A12" s="68" t="s">
        <v>7</v>
      </c>
      <c r="C12" s="68" t="s">
        <v>28</v>
      </c>
      <c r="E12" s="68" t="s">
        <v>115</v>
      </c>
    </row>
    <row r="13" spans="1:48">
      <c r="A13" s="68" t="s">
        <v>7</v>
      </c>
      <c r="C13" s="68" t="s">
        <v>42</v>
      </c>
      <c r="E13" s="68" t="s">
        <v>116</v>
      </c>
    </row>
    <row r="14" spans="1:48">
      <c r="A14" s="68" t="s">
        <v>7</v>
      </c>
      <c r="C14" s="68" t="s">
        <v>39</v>
      </c>
      <c r="E14" s="68" t="s">
        <v>117</v>
      </c>
    </row>
    <row r="15" spans="1:48">
      <c r="A15" s="68" t="s">
        <v>7</v>
      </c>
      <c r="C15" s="68" t="s">
        <v>43</v>
      </c>
      <c r="E15" s="68" t="s">
        <v>118</v>
      </c>
    </row>
    <row r="16" spans="1:48">
      <c r="A16" s="68" t="s">
        <v>7</v>
      </c>
      <c r="C16" s="68" t="s">
        <v>44</v>
      </c>
      <c r="E16" s="68" t="s">
        <v>119</v>
      </c>
    </row>
    <row r="17" spans="1:42">
      <c r="A17" s="68" t="s">
        <v>7</v>
      </c>
    </row>
    <row r="18" spans="1:42">
      <c r="A18" s="68" t="s">
        <v>7</v>
      </c>
    </row>
    <row r="21" spans="1:42">
      <c r="M21" s="68" t="s">
        <v>76</v>
      </c>
    </row>
    <row r="23" spans="1:42">
      <c r="E23" s="68" t="s">
        <v>29</v>
      </c>
      <c r="K23" s="68" t="s">
        <v>77</v>
      </c>
      <c r="L23" s="68" t="s">
        <v>78</v>
      </c>
      <c r="M23" s="68" t="s">
        <v>14</v>
      </c>
      <c r="N23" s="68" t="s">
        <v>16</v>
      </c>
      <c r="O23" s="68" t="s">
        <v>30</v>
      </c>
      <c r="P23" s="68" t="s">
        <v>79</v>
      </c>
      <c r="Q23" s="68" t="s">
        <v>31</v>
      </c>
      <c r="R23" s="68" t="s">
        <v>38</v>
      </c>
      <c r="S23" s="68" t="s">
        <v>15</v>
      </c>
      <c r="T23" s="68" t="s">
        <v>80</v>
      </c>
      <c r="U23" s="68" t="s">
        <v>34</v>
      </c>
      <c r="V23" s="68" t="s">
        <v>81</v>
      </c>
      <c r="W23" s="68" t="s">
        <v>82</v>
      </c>
      <c r="X23" s="68" t="s">
        <v>36</v>
      </c>
      <c r="Y23" s="68" t="s">
        <v>12</v>
      </c>
      <c r="Z23" s="68" t="s">
        <v>32</v>
      </c>
      <c r="AA23" s="68" t="s">
        <v>13</v>
      </c>
      <c r="AB23" s="68" t="s">
        <v>37</v>
      </c>
      <c r="AC23" s="68" t="s">
        <v>57</v>
      </c>
      <c r="AD23" s="68" t="s">
        <v>58</v>
      </c>
      <c r="AE23" s="68" t="s">
        <v>83</v>
      </c>
      <c r="AF23" s="68" t="s">
        <v>84</v>
      </c>
      <c r="AG23" s="68" t="s">
        <v>85</v>
      </c>
      <c r="AH23" s="68" t="s">
        <v>86</v>
      </c>
      <c r="AI23" s="68" t="s">
        <v>87</v>
      </c>
      <c r="AJ23" s="68" t="s">
        <v>94</v>
      </c>
      <c r="AK23" s="68" t="s">
        <v>88</v>
      </c>
      <c r="AL23" s="68" t="s">
        <v>89</v>
      </c>
      <c r="AM23" s="68" t="s">
        <v>90</v>
      </c>
      <c r="AN23" s="68" t="s">
        <v>91</v>
      </c>
      <c r="AO23" s="68" t="s">
        <v>92</v>
      </c>
      <c r="AP23" s="68" t="s">
        <v>93</v>
      </c>
    </row>
    <row r="24" spans="1:42">
      <c r="B24" s="68" t="s">
        <v>120</v>
      </c>
      <c r="C24" s="68" t="s">
        <v>48</v>
      </c>
      <c r="E24" s="68" t="s">
        <v>121</v>
      </c>
      <c r="K24" s="68" t="s">
        <v>122</v>
      </c>
      <c r="L24" s="68" t="s">
        <v>123</v>
      </c>
      <c r="M24" s="68" t="s">
        <v>151</v>
      </c>
      <c r="N24" s="68" t="s">
        <v>152</v>
      </c>
      <c r="O24" s="68" t="s">
        <v>153</v>
      </c>
      <c r="P24" s="68" t="s">
        <v>154</v>
      </c>
      <c r="Q24" s="68" t="s">
        <v>155</v>
      </c>
      <c r="R24" s="68" t="s">
        <v>156</v>
      </c>
      <c r="S24" s="68" t="s">
        <v>240</v>
      </c>
      <c r="T24" s="68" t="s">
        <v>157</v>
      </c>
      <c r="U24" s="68" t="s">
        <v>158</v>
      </c>
      <c r="V24" s="68" t="s">
        <v>159</v>
      </c>
      <c r="W24" s="68" t="s">
        <v>124</v>
      </c>
      <c r="X24" s="68" t="s">
        <v>160</v>
      </c>
      <c r="Y24" s="68" t="s">
        <v>161</v>
      </c>
      <c r="Z24" s="68" t="s">
        <v>162</v>
      </c>
      <c r="AA24" s="68" t="s">
        <v>163</v>
      </c>
      <c r="AB24" s="68" t="s">
        <v>164</v>
      </c>
      <c r="AC24" s="68" t="s">
        <v>125</v>
      </c>
      <c r="AD24" s="68" t="s">
        <v>165</v>
      </c>
      <c r="AE24" s="68" t="s">
        <v>166</v>
      </c>
      <c r="AF24" s="68" t="s">
        <v>165</v>
      </c>
      <c r="AG24" s="68" t="s">
        <v>95</v>
      </c>
      <c r="AH24" s="68" t="s">
        <v>167</v>
      </c>
      <c r="AJ24" s="68" t="s">
        <v>96</v>
      </c>
      <c r="AK24" s="68" t="s">
        <v>160</v>
      </c>
      <c r="AL24" s="68" t="s">
        <v>161</v>
      </c>
      <c r="AM24" s="68" t="s">
        <v>168</v>
      </c>
      <c r="AN24" s="68" t="s">
        <v>169</v>
      </c>
      <c r="AO24" s="68" t="s">
        <v>170</v>
      </c>
      <c r="AP24" s="68" t="s">
        <v>171</v>
      </c>
    </row>
    <row r="25" spans="1:42">
      <c r="B25" s="68" t="s">
        <v>126</v>
      </c>
      <c r="C25" s="68" t="s">
        <v>49</v>
      </c>
      <c r="E25" s="68" t="s">
        <v>127</v>
      </c>
      <c r="M25" s="68" t="s">
        <v>172</v>
      </c>
      <c r="N25" s="68" t="s">
        <v>173</v>
      </c>
      <c r="O25" s="68" t="s">
        <v>174</v>
      </c>
      <c r="Q25" s="68" t="s">
        <v>176</v>
      </c>
      <c r="R25" s="68" t="s">
        <v>177</v>
      </c>
      <c r="T25" s="68" t="s">
        <v>182</v>
      </c>
      <c r="U25" s="68" t="s">
        <v>178</v>
      </c>
      <c r="X25" s="68" t="s">
        <v>182</v>
      </c>
      <c r="Y25" s="68" t="s">
        <v>183</v>
      </c>
      <c r="Z25" s="68" t="s">
        <v>184</v>
      </c>
      <c r="AA25" s="68" t="s">
        <v>185</v>
      </c>
      <c r="AB25" s="68" t="s">
        <v>186</v>
      </c>
      <c r="AC25" s="68" t="s">
        <v>128</v>
      </c>
      <c r="AD25" s="68" t="s">
        <v>187</v>
      </c>
      <c r="AH25" s="68" t="s">
        <v>189</v>
      </c>
      <c r="AL25" s="68" t="s">
        <v>241</v>
      </c>
      <c r="AM25" s="68" t="s">
        <v>242</v>
      </c>
    </row>
    <row r="26" spans="1:42">
      <c r="B26" s="68" t="s">
        <v>129</v>
      </c>
      <c r="C26" s="68" t="s">
        <v>50</v>
      </c>
      <c r="E26" s="68" t="s">
        <v>130</v>
      </c>
      <c r="M26" s="68" t="s">
        <v>194</v>
      </c>
      <c r="N26" s="68" t="s">
        <v>195</v>
      </c>
      <c r="O26" s="68" t="s">
        <v>196</v>
      </c>
      <c r="Q26" s="68" t="s">
        <v>198</v>
      </c>
      <c r="R26" s="68" t="s">
        <v>199</v>
      </c>
      <c r="T26" s="68" t="s">
        <v>204</v>
      </c>
      <c r="U26" s="68" t="s">
        <v>200</v>
      </c>
      <c r="X26" s="68" t="s">
        <v>204</v>
      </c>
      <c r="Y26" s="68" t="s">
        <v>205</v>
      </c>
      <c r="Z26" s="68" t="s">
        <v>206</v>
      </c>
      <c r="AA26" s="68" t="s">
        <v>207</v>
      </c>
      <c r="AB26" s="68" t="s">
        <v>208</v>
      </c>
      <c r="AC26" s="68" t="s">
        <v>131</v>
      </c>
      <c r="AD26" s="68" t="s">
        <v>209</v>
      </c>
      <c r="AL26" s="68" t="s">
        <v>243</v>
      </c>
      <c r="AM26" s="68" t="s">
        <v>244</v>
      </c>
    </row>
    <row r="28" spans="1:42">
      <c r="AC28" s="68" t="s">
        <v>132</v>
      </c>
      <c r="AD28" s="68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7DB50-AB92-4A10-8716-B2E2FC07F4E6}">
  <dimension ref="A1:AV28"/>
  <sheetViews>
    <sheetView workbookViewId="0"/>
  </sheetViews>
  <sheetFormatPr defaultRowHeight="15"/>
  <sheetData>
    <row r="1" spans="1:48">
      <c r="A1" s="68" t="s">
        <v>134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53</v>
      </c>
      <c r="M1" s="68" t="s">
        <v>18</v>
      </c>
      <c r="N1" s="68" t="s">
        <v>18</v>
      </c>
      <c r="O1" s="68" t="s">
        <v>18</v>
      </c>
      <c r="Q1" s="68" t="s">
        <v>18</v>
      </c>
      <c r="R1" s="68" t="s">
        <v>18</v>
      </c>
      <c r="T1" s="68" t="s">
        <v>18</v>
      </c>
      <c r="U1" s="68" t="s">
        <v>18</v>
      </c>
      <c r="V1" s="68" t="s">
        <v>18</v>
      </c>
      <c r="X1" s="68" t="s">
        <v>7</v>
      </c>
      <c r="Y1" s="68" t="s">
        <v>7</v>
      </c>
      <c r="Z1" s="68" t="s">
        <v>18</v>
      </c>
      <c r="AA1" s="68" t="s">
        <v>18</v>
      </c>
      <c r="AB1" s="68" t="s">
        <v>18</v>
      </c>
      <c r="AL1" s="68" t="s">
        <v>18</v>
      </c>
      <c r="AM1" s="68" t="s">
        <v>18</v>
      </c>
      <c r="AU1" s="68" t="s">
        <v>7</v>
      </c>
      <c r="AV1" s="68" t="s">
        <v>7</v>
      </c>
    </row>
    <row r="2" spans="1:48">
      <c r="A2" s="68" t="s">
        <v>7</v>
      </c>
      <c r="D2" s="68" t="s">
        <v>19</v>
      </c>
      <c r="E2" s="68" t="s">
        <v>104</v>
      </c>
    </row>
    <row r="3" spans="1:48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8">
      <c r="A4" s="68" t="s">
        <v>7</v>
      </c>
      <c r="C4" s="68" t="s">
        <v>11</v>
      </c>
      <c r="D4" s="68" t="s">
        <v>105</v>
      </c>
      <c r="E4" s="68" t="s">
        <v>106</v>
      </c>
      <c r="F4" s="68" t="s">
        <v>51</v>
      </c>
      <c r="G4" s="68" t="s">
        <v>25</v>
      </c>
      <c r="H4" s="68" t="s">
        <v>107</v>
      </c>
    </row>
    <row r="5" spans="1:48">
      <c r="A5" s="68" t="s">
        <v>7</v>
      </c>
      <c r="C5" s="68" t="s">
        <v>10</v>
      </c>
      <c r="D5" s="68" t="s">
        <v>108</v>
      </c>
      <c r="E5" s="68" t="s">
        <v>109</v>
      </c>
      <c r="F5" s="68" t="s">
        <v>52</v>
      </c>
      <c r="G5" s="68" t="s">
        <v>25</v>
      </c>
      <c r="H5" s="68" t="s">
        <v>107</v>
      </c>
      <c r="I5" s="68" t="s">
        <v>110</v>
      </c>
    </row>
    <row r="6" spans="1:48">
      <c r="A6" s="68" t="s">
        <v>7</v>
      </c>
      <c r="C6" s="68" t="s">
        <v>41</v>
      </c>
      <c r="D6" s="68" t="s">
        <v>111</v>
      </c>
      <c r="E6" s="68" t="s">
        <v>112</v>
      </c>
      <c r="F6" s="68" t="s">
        <v>52</v>
      </c>
      <c r="G6" s="68" t="s">
        <v>25</v>
      </c>
      <c r="H6" s="68" t="s">
        <v>107</v>
      </c>
      <c r="I6" s="68" t="s">
        <v>113</v>
      </c>
    </row>
    <row r="7" spans="1:48">
      <c r="A7" s="68" t="s">
        <v>7</v>
      </c>
    </row>
    <row r="8" spans="1:48">
      <c r="A8" s="68" t="s">
        <v>7</v>
      </c>
    </row>
    <row r="9" spans="1:48">
      <c r="A9" s="68" t="s">
        <v>7</v>
      </c>
    </row>
    <row r="10" spans="1:48">
      <c r="A10" s="68" t="s">
        <v>7</v>
      </c>
    </row>
    <row r="11" spans="1:48">
      <c r="A11" s="68" t="s">
        <v>7</v>
      </c>
      <c r="C11" s="68" t="s">
        <v>27</v>
      </c>
      <c r="E11" s="68" t="s">
        <v>114</v>
      </c>
    </row>
    <row r="12" spans="1:48">
      <c r="A12" s="68" t="s">
        <v>7</v>
      </c>
      <c r="C12" s="68" t="s">
        <v>28</v>
      </c>
      <c r="E12" s="68" t="s">
        <v>115</v>
      </c>
    </row>
    <row r="13" spans="1:48">
      <c r="A13" s="68" t="s">
        <v>7</v>
      </c>
      <c r="C13" s="68" t="s">
        <v>42</v>
      </c>
      <c r="E13" s="68" t="s">
        <v>116</v>
      </c>
    </row>
    <row r="14" spans="1:48">
      <c r="A14" s="68" t="s">
        <v>7</v>
      </c>
      <c r="C14" s="68" t="s">
        <v>39</v>
      </c>
      <c r="E14" s="68" t="s">
        <v>117</v>
      </c>
    </row>
    <row r="15" spans="1:48">
      <c r="A15" s="68" t="s">
        <v>7</v>
      </c>
      <c r="C15" s="68" t="s">
        <v>43</v>
      </c>
      <c r="E15" s="68" t="s">
        <v>118</v>
      </c>
    </row>
    <row r="16" spans="1:48">
      <c r="A16" s="68" t="s">
        <v>7</v>
      </c>
      <c r="C16" s="68" t="s">
        <v>44</v>
      </c>
      <c r="E16" s="68" t="s">
        <v>119</v>
      </c>
    </row>
    <row r="17" spans="1:42">
      <c r="A17" s="68" t="s">
        <v>7</v>
      </c>
    </row>
    <row r="18" spans="1:42">
      <c r="A18" s="68" t="s">
        <v>7</v>
      </c>
    </row>
    <row r="21" spans="1:42">
      <c r="M21" s="68" t="s">
        <v>76</v>
      </c>
    </row>
    <row r="23" spans="1:42">
      <c r="E23" s="68" t="s">
        <v>29</v>
      </c>
      <c r="K23" s="68" t="s">
        <v>77</v>
      </c>
      <c r="L23" s="68" t="s">
        <v>78</v>
      </c>
      <c r="M23" s="68" t="s">
        <v>14</v>
      </c>
      <c r="N23" s="68" t="s">
        <v>16</v>
      </c>
      <c r="O23" s="68" t="s">
        <v>30</v>
      </c>
      <c r="P23" s="68" t="s">
        <v>79</v>
      </c>
      <c r="Q23" s="68" t="s">
        <v>31</v>
      </c>
      <c r="R23" s="68" t="s">
        <v>38</v>
      </c>
      <c r="S23" s="68" t="s">
        <v>15</v>
      </c>
      <c r="T23" s="68" t="s">
        <v>80</v>
      </c>
      <c r="U23" s="68" t="s">
        <v>34</v>
      </c>
      <c r="V23" s="68" t="s">
        <v>81</v>
      </c>
      <c r="W23" s="68" t="s">
        <v>82</v>
      </c>
      <c r="X23" s="68" t="s">
        <v>36</v>
      </c>
      <c r="Y23" s="68" t="s">
        <v>12</v>
      </c>
      <c r="Z23" s="68" t="s">
        <v>32</v>
      </c>
      <c r="AA23" s="68" t="s">
        <v>13</v>
      </c>
      <c r="AB23" s="68" t="s">
        <v>37</v>
      </c>
      <c r="AC23" s="68" t="s">
        <v>57</v>
      </c>
      <c r="AD23" s="68" t="s">
        <v>58</v>
      </c>
      <c r="AE23" s="68" t="s">
        <v>83</v>
      </c>
      <c r="AF23" s="68" t="s">
        <v>84</v>
      </c>
      <c r="AG23" s="68" t="s">
        <v>85</v>
      </c>
      <c r="AH23" s="68" t="s">
        <v>86</v>
      </c>
      <c r="AI23" s="68" t="s">
        <v>87</v>
      </c>
      <c r="AJ23" s="68" t="s">
        <v>94</v>
      </c>
      <c r="AK23" s="68" t="s">
        <v>88</v>
      </c>
      <c r="AL23" s="68" t="s">
        <v>89</v>
      </c>
      <c r="AM23" s="68" t="s">
        <v>90</v>
      </c>
      <c r="AN23" s="68" t="s">
        <v>91</v>
      </c>
      <c r="AO23" s="68" t="s">
        <v>92</v>
      </c>
      <c r="AP23" s="68" t="s">
        <v>93</v>
      </c>
    </row>
    <row r="24" spans="1:42">
      <c r="B24" s="68" t="s">
        <v>120</v>
      </c>
      <c r="C24" s="68" t="s">
        <v>48</v>
      </c>
      <c r="E24" s="68" t="s">
        <v>121</v>
      </c>
      <c r="K24" s="68" t="s">
        <v>122</v>
      </c>
      <c r="L24" s="68" t="s">
        <v>123</v>
      </c>
      <c r="M24" s="68" t="s">
        <v>151</v>
      </c>
      <c r="N24" s="68" t="s">
        <v>152</v>
      </c>
      <c r="O24" s="68" t="s">
        <v>153</v>
      </c>
      <c r="P24" s="68" t="s">
        <v>154</v>
      </c>
      <c r="Q24" s="68" t="s">
        <v>155</v>
      </c>
      <c r="R24" s="68" t="s">
        <v>156</v>
      </c>
      <c r="S24" s="68" t="s">
        <v>240</v>
      </c>
      <c r="T24" s="68" t="s">
        <v>157</v>
      </c>
      <c r="U24" s="68" t="s">
        <v>158</v>
      </c>
      <c r="V24" s="68" t="s">
        <v>159</v>
      </c>
      <c r="W24" s="68" t="s">
        <v>124</v>
      </c>
      <c r="X24" s="68" t="s">
        <v>160</v>
      </c>
      <c r="Y24" s="68" t="s">
        <v>161</v>
      </c>
      <c r="Z24" s="68" t="s">
        <v>162</v>
      </c>
      <c r="AA24" s="68" t="s">
        <v>163</v>
      </c>
      <c r="AB24" s="68" t="s">
        <v>164</v>
      </c>
      <c r="AC24" s="68" t="s">
        <v>125</v>
      </c>
      <c r="AD24" s="68" t="s">
        <v>165</v>
      </c>
      <c r="AE24" s="68" t="s">
        <v>166</v>
      </c>
      <c r="AF24" s="68" t="s">
        <v>165</v>
      </c>
      <c r="AG24" s="68" t="s">
        <v>95</v>
      </c>
      <c r="AH24" s="68" t="s">
        <v>167</v>
      </c>
      <c r="AJ24" s="68" t="s">
        <v>96</v>
      </c>
      <c r="AK24" s="68" t="s">
        <v>160</v>
      </c>
      <c r="AL24" s="68" t="s">
        <v>161</v>
      </c>
      <c r="AM24" s="68" t="s">
        <v>168</v>
      </c>
      <c r="AN24" s="68" t="s">
        <v>169</v>
      </c>
      <c r="AO24" s="68" t="s">
        <v>170</v>
      </c>
      <c r="AP24" s="68" t="s">
        <v>171</v>
      </c>
    </row>
    <row r="25" spans="1:42">
      <c r="B25" s="68" t="s">
        <v>126</v>
      </c>
      <c r="C25" s="68" t="s">
        <v>49</v>
      </c>
      <c r="E25" s="68" t="s">
        <v>127</v>
      </c>
      <c r="M25" s="68" t="s">
        <v>172</v>
      </c>
      <c r="N25" s="68" t="s">
        <v>173</v>
      </c>
      <c r="O25" s="68" t="s">
        <v>174</v>
      </c>
      <c r="Q25" s="68" t="s">
        <v>176</v>
      </c>
      <c r="R25" s="68" t="s">
        <v>177</v>
      </c>
      <c r="T25" s="68" t="s">
        <v>182</v>
      </c>
      <c r="U25" s="68" t="s">
        <v>178</v>
      </c>
      <c r="X25" s="68" t="s">
        <v>182</v>
      </c>
      <c r="Y25" s="68" t="s">
        <v>183</v>
      </c>
      <c r="Z25" s="68" t="s">
        <v>184</v>
      </c>
      <c r="AA25" s="68" t="s">
        <v>185</v>
      </c>
      <c r="AB25" s="68" t="s">
        <v>186</v>
      </c>
      <c r="AC25" s="68" t="s">
        <v>128</v>
      </c>
      <c r="AD25" s="68" t="s">
        <v>187</v>
      </c>
      <c r="AH25" s="68" t="s">
        <v>189</v>
      </c>
      <c r="AL25" s="68" t="s">
        <v>241</v>
      </c>
      <c r="AM25" s="68" t="s">
        <v>242</v>
      </c>
    </row>
    <row r="26" spans="1:42">
      <c r="B26" s="68" t="s">
        <v>129</v>
      </c>
      <c r="C26" s="68" t="s">
        <v>50</v>
      </c>
      <c r="E26" s="68" t="s">
        <v>130</v>
      </c>
      <c r="M26" s="68" t="s">
        <v>194</v>
      </c>
      <c r="N26" s="68" t="s">
        <v>195</v>
      </c>
      <c r="O26" s="68" t="s">
        <v>196</v>
      </c>
      <c r="Q26" s="68" t="s">
        <v>198</v>
      </c>
      <c r="R26" s="68" t="s">
        <v>199</v>
      </c>
      <c r="T26" s="68" t="s">
        <v>204</v>
      </c>
      <c r="U26" s="68" t="s">
        <v>200</v>
      </c>
      <c r="X26" s="68" t="s">
        <v>204</v>
      </c>
      <c r="Y26" s="68" t="s">
        <v>205</v>
      </c>
      <c r="Z26" s="68" t="s">
        <v>206</v>
      </c>
      <c r="AA26" s="68" t="s">
        <v>207</v>
      </c>
      <c r="AB26" s="68" t="s">
        <v>208</v>
      </c>
      <c r="AC26" s="68" t="s">
        <v>131</v>
      </c>
      <c r="AD26" s="68" t="s">
        <v>209</v>
      </c>
      <c r="AL26" s="68" t="s">
        <v>243</v>
      </c>
      <c r="AM26" s="68" t="s">
        <v>244</v>
      </c>
    </row>
    <row r="28" spans="1:42">
      <c r="AC28" s="68" t="s">
        <v>132</v>
      </c>
      <c r="AD28" s="68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734826-63FB-4F6D-B16C-79AD48A6CEAF}">
  <dimension ref="A1:E13"/>
  <sheetViews>
    <sheetView workbookViewId="0"/>
  </sheetViews>
  <sheetFormatPr defaultRowHeight="15"/>
  <sheetData>
    <row r="1" spans="1:5">
      <c r="A1" s="68" t="s">
        <v>137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249</v>
      </c>
    </row>
    <row r="4" spans="1:5">
      <c r="A4" s="68" t="s">
        <v>0</v>
      </c>
      <c r="B4" s="68" t="s">
        <v>6</v>
      </c>
      <c r="C4" s="68" t="s">
        <v>250</v>
      </c>
    </row>
    <row r="5" spans="1:5">
      <c r="A5" s="68" t="s">
        <v>0</v>
      </c>
      <c r="B5" s="68" t="s">
        <v>26</v>
      </c>
      <c r="C5" s="68" t="s">
        <v>251</v>
      </c>
      <c r="D5" s="68" t="s">
        <v>97</v>
      </c>
      <c r="E5" s="68" t="s">
        <v>45</v>
      </c>
    </row>
    <row r="8" spans="1:5">
      <c r="A8" s="68" t="s">
        <v>8</v>
      </c>
      <c r="C8" s="68" t="s">
        <v>98</v>
      </c>
    </row>
    <row r="9" spans="1:5">
      <c r="A9" s="68" t="s">
        <v>9</v>
      </c>
      <c r="C9" s="68" t="s">
        <v>99</v>
      </c>
    </row>
    <row r="10" spans="1:5">
      <c r="B10" s="68" t="s">
        <v>42</v>
      </c>
      <c r="C10" s="68" t="s">
        <v>100</v>
      </c>
    </row>
    <row r="11" spans="1:5">
      <c r="B11" s="68" t="s">
        <v>39</v>
      </c>
      <c r="C11" s="68" t="s">
        <v>100</v>
      </c>
    </row>
    <row r="12" spans="1:5">
      <c r="B12" s="68" t="s">
        <v>43</v>
      </c>
      <c r="C12" s="68" t="s">
        <v>101</v>
      </c>
    </row>
    <row r="13" spans="1:5">
      <c r="B13" s="68" t="s">
        <v>44</v>
      </c>
      <c r="C13" s="68" t="s">
        <v>102</v>
      </c>
      <c r="D13" s="68" t="s">
        <v>150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C2F5C-A115-4558-89E5-FDF6817478F0}">
  <dimension ref="A1:AV30"/>
  <sheetViews>
    <sheetView workbookViewId="0"/>
  </sheetViews>
  <sheetFormatPr defaultRowHeight="15"/>
  <sheetData>
    <row r="1" spans="1:48">
      <c r="A1" s="68" t="s">
        <v>149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53</v>
      </c>
      <c r="M1" s="68" t="s">
        <v>18</v>
      </c>
      <c r="N1" s="68" t="s">
        <v>18</v>
      </c>
      <c r="O1" s="68" t="s">
        <v>18</v>
      </c>
      <c r="Q1" s="68" t="s">
        <v>18</v>
      </c>
      <c r="R1" s="68" t="s">
        <v>18</v>
      </c>
      <c r="T1" s="68" t="s">
        <v>18</v>
      </c>
      <c r="U1" s="68" t="s">
        <v>18</v>
      </c>
      <c r="V1" s="68" t="s">
        <v>18</v>
      </c>
      <c r="X1" s="68" t="s">
        <v>7</v>
      </c>
      <c r="Y1" s="68" t="s">
        <v>7</v>
      </c>
      <c r="Z1" s="68" t="s">
        <v>18</v>
      </c>
      <c r="AA1" s="68" t="s">
        <v>18</v>
      </c>
      <c r="AB1" s="68" t="s">
        <v>18</v>
      </c>
      <c r="AL1" s="68" t="s">
        <v>18</v>
      </c>
      <c r="AM1" s="68" t="s">
        <v>18</v>
      </c>
      <c r="AU1" s="68" t="s">
        <v>7</v>
      </c>
      <c r="AV1" s="68" t="s">
        <v>7</v>
      </c>
    </row>
    <row r="2" spans="1:48">
      <c r="A2" s="68" t="s">
        <v>7</v>
      </c>
      <c r="D2" s="68" t="s">
        <v>19</v>
      </c>
      <c r="E2" s="68" t="s">
        <v>104</v>
      </c>
    </row>
    <row r="3" spans="1:48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8">
      <c r="A4" s="68" t="s">
        <v>7</v>
      </c>
      <c r="C4" s="68" t="s">
        <v>11</v>
      </c>
      <c r="D4" s="68" t="s">
        <v>105</v>
      </c>
      <c r="E4" s="68" t="s">
        <v>106</v>
      </c>
      <c r="F4" s="68" t="s">
        <v>51</v>
      </c>
      <c r="G4" s="68" t="s">
        <v>25</v>
      </c>
      <c r="H4" s="68" t="s">
        <v>107</v>
      </c>
    </row>
    <row r="5" spans="1:48">
      <c r="A5" s="68" t="s">
        <v>7</v>
      </c>
      <c r="C5" s="68" t="s">
        <v>10</v>
      </c>
      <c r="D5" s="68" t="s">
        <v>108</v>
      </c>
      <c r="E5" s="68" t="s">
        <v>109</v>
      </c>
      <c r="F5" s="68" t="s">
        <v>52</v>
      </c>
      <c r="G5" s="68" t="s">
        <v>25</v>
      </c>
      <c r="H5" s="68" t="s">
        <v>107</v>
      </c>
      <c r="I5" s="68" t="s">
        <v>110</v>
      </c>
    </row>
    <row r="6" spans="1:48">
      <c r="A6" s="68" t="s">
        <v>7</v>
      </c>
      <c r="C6" s="68" t="s">
        <v>41</v>
      </c>
      <c r="D6" s="68" t="s">
        <v>111</v>
      </c>
      <c r="E6" s="68" t="s">
        <v>112</v>
      </c>
      <c r="F6" s="68" t="s">
        <v>52</v>
      </c>
      <c r="G6" s="68" t="s">
        <v>25</v>
      </c>
      <c r="H6" s="68" t="s">
        <v>107</v>
      </c>
      <c r="I6" s="68" t="s">
        <v>113</v>
      </c>
    </row>
    <row r="7" spans="1:48">
      <c r="A7" s="68" t="s">
        <v>7</v>
      </c>
    </row>
    <row r="8" spans="1:48">
      <c r="A8" s="68" t="s">
        <v>7</v>
      </c>
    </row>
    <row r="9" spans="1:48">
      <c r="A9" s="68" t="s">
        <v>7</v>
      </c>
    </row>
    <row r="10" spans="1:48">
      <c r="A10" s="68" t="s">
        <v>7</v>
      </c>
    </row>
    <row r="11" spans="1:48">
      <c r="A11" s="68" t="s">
        <v>7</v>
      </c>
      <c r="C11" s="68" t="s">
        <v>27</v>
      </c>
      <c r="E11" s="68" t="s">
        <v>114</v>
      </c>
    </row>
    <row r="12" spans="1:48">
      <c r="A12" s="68" t="s">
        <v>7</v>
      </c>
      <c r="C12" s="68" t="s">
        <v>28</v>
      </c>
      <c r="E12" s="68" t="s">
        <v>115</v>
      </c>
    </row>
    <row r="13" spans="1:48">
      <c r="A13" s="68" t="s">
        <v>7</v>
      </c>
      <c r="C13" s="68" t="s">
        <v>42</v>
      </c>
      <c r="E13" s="68" t="s">
        <v>116</v>
      </c>
    </row>
    <row r="14" spans="1:48">
      <c r="A14" s="68" t="s">
        <v>7</v>
      </c>
      <c r="C14" s="68" t="s">
        <v>39</v>
      </c>
      <c r="E14" s="68" t="s">
        <v>117</v>
      </c>
    </row>
    <row r="15" spans="1:48">
      <c r="A15" s="68" t="s">
        <v>7</v>
      </c>
      <c r="C15" s="68" t="s">
        <v>43</v>
      </c>
      <c r="E15" s="68" t="s">
        <v>118</v>
      </c>
    </row>
    <row r="16" spans="1:48">
      <c r="A16" s="68" t="s">
        <v>7</v>
      </c>
      <c r="C16" s="68" t="s">
        <v>44</v>
      </c>
      <c r="E16" s="68" t="s">
        <v>119</v>
      </c>
    </row>
    <row r="17" spans="1:42">
      <c r="A17" s="68" t="s">
        <v>7</v>
      </c>
    </row>
    <row r="18" spans="1:42">
      <c r="A18" s="68" t="s">
        <v>7</v>
      </c>
    </row>
    <row r="21" spans="1:42">
      <c r="M21" s="68" t="s">
        <v>76</v>
      </c>
    </row>
    <row r="23" spans="1:42">
      <c r="E23" s="68" t="s">
        <v>29</v>
      </c>
      <c r="K23" s="68" t="s">
        <v>77</v>
      </c>
      <c r="L23" s="68" t="s">
        <v>78</v>
      </c>
      <c r="M23" s="68" t="s">
        <v>14</v>
      </c>
      <c r="N23" s="68" t="s">
        <v>16</v>
      </c>
      <c r="O23" s="68" t="s">
        <v>30</v>
      </c>
      <c r="P23" s="68" t="s">
        <v>79</v>
      </c>
      <c r="Q23" s="68" t="s">
        <v>31</v>
      </c>
      <c r="R23" s="68" t="s">
        <v>38</v>
      </c>
      <c r="S23" s="68" t="s">
        <v>15</v>
      </c>
      <c r="T23" s="68" t="s">
        <v>80</v>
      </c>
      <c r="U23" s="68" t="s">
        <v>34</v>
      </c>
      <c r="V23" s="68" t="s">
        <v>81</v>
      </c>
      <c r="W23" s="68" t="s">
        <v>82</v>
      </c>
      <c r="X23" s="68" t="s">
        <v>36</v>
      </c>
      <c r="Y23" s="68" t="s">
        <v>12</v>
      </c>
      <c r="Z23" s="68" t="s">
        <v>32</v>
      </c>
      <c r="AA23" s="68" t="s">
        <v>13</v>
      </c>
      <c r="AB23" s="68" t="s">
        <v>37</v>
      </c>
      <c r="AC23" s="68" t="s">
        <v>57</v>
      </c>
      <c r="AD23" s="68" t="s">
        <v>58</v>
      </c>
      <c r="AE23" s="68" t="s">
        <v>83</v>
      </c>
      <c r="AF23" s="68" t="s">
        <v>84</v>
      </c>
      <c r="AG23" s="68" t="s">
        <v>85</v>
      </c>
      <c r="AH23" s="68" t="s">
        <v>86</v>
      </c>
      <c r="AI23" s="68" t="s">
        <v>87</v>
      </c>
      <c r="AJ23" s="68" t="s">
        <v>94</v>
      </c>
      <c r="AK23" s="68" t="s">
        <v>88</v>
      </c>
      <c r="AL23" s="68" t="s">
        <v>89</v>
      </c>
      <c r="AM23" s="68" t="s">
        <v>90</v>
      </c>
      <c r="AN23" s="68" t="s">
        <v>91</v>
      </c>
      <c r="AO23" s="68" t="s">
        <v>92</v>
      </c>
      <c r="AP23" s="68" t="s">
        <v>93</v>
      </c>
    </row>
    <row r="24" spans="1:42">
      <c r="B24" s="68" t="s">
        <v>120</v>
      </c>
      <c r="C24" s="68" t="s">
        <v>48</v>
      </c>
      <c r="E24" s="68" t="s">
        <v>121</v>
      </c>
      <c r="K24" s="68" t="s">
        <v>122</v>
      </c>
      <c r="L24" s="68" t="s">
        <v>123</v>
      </c>
      <c r="M24" s="68" t="s">
        <v>151</v>
      </c>
      <c r="N24" s="68" t="s">
        <v>152</v>
      </c>
      <c r="O24" s="68" t="s">
        <v>153</v>
      </c>
      <c r="P24" s="68" t="s">
        <v>154</v>
      </c>
      <c r="Q24" s="68" t="s">
        <v>155</v>
      </c>
      <c r="R24" s="68" t="s">
        <v>156</v>
      </c>
      <c r="S24" s="68" t="s">
        <v>240</v>
      </c>
      <c r="T24" s="68" t="s">
        <v>157</v>
      </c>
      <c r="U24" s="68" t="s">
        <v>158</v>
      </c>
      <c r="V24" s="68" t="s">
        <v>159</v>
      </c>
      <c r="W24" s="68" t="s">
        <v>124</v>
      </c>
      <c r="X24" s="68" t="s">
        <v>160</v>
      </c>
      <c r="Y24" s="68" t="s">
        <v>161</v>
      </c>
      <c r="Z24" s="68" t="s">
        <v>162</v>
      </c>
      <c r="AA24" s="68" t="s">
        <v>163</v>
      </c>
      <c r="AB24" s="68" t="s">
        <v>164</v>
      </c>
      <c r="AC24" s="68" t="s">
        <v>125</v>
      </c>
      <c r="AD24" s="68" t="s">
        <v>165</v>
      </c>
      <c r="AE24" s="68" t="s">
        <v>166</v>
      </c>
      <c r="AF24" s="68" t="s">
        <v>165</v>
      </c>
      <c r="AG24" s="68" t="s">
        <v>95</v>
      </c>
      <c r="AH24" s="68" t="s">
        <v>167</v>
      </c>
      <c r="AJ24" s="68" t="s">
        <v>96</v>
      </c>
      <c r="AK24" s="68" t="s">
        <v>160</v>
      </c>
      <c r="AL24" s="68" t="s">
        <v>161</v>
      </c>
      <c r="AM24" s="68" t="s">
        <v>168</v>
      </c>
      <c r="AN24" s="68" t="s">
        <v>169</v>
      </c>
      <c r="AO24" s="68" t="s">
        <v>170</v>
      </c>
      <c r="AP24" s="68" t="s">
        <v>171</v>
      </c>
    </row>
    <row r="25" spans="1:42">
      <c r="A25" s="68" t="s">
        <v>135</v>
      </c>
      <c r="B25" s="68" t="s">
        <v>126</v>
      </c>
      <c r="C25" s="68" t="s">
        <v>48</v>
      </c>
      <c r="E25" s="68" t="s">
        <v>252</v>
      </c>
      <c r="K25" s="68" t="s">
        <v>139</v>
      </c>
      <c r="L25" s="68" t="s">
        <v>140</v>
      </c>
      <c r="M25" s="68" t="s">
        <v>172</v>
      </c>
      <c r="N25" s="68" t="s">
        <v>173</v>
      </c>
      <c r="O25" s="68" t="s">
        <v>174</v>
      </c>
      <c r="P25" s="68" t="s">
        <v>175</v>
      </c>
      <c r="Q25" s="68" t="s">
        <v>176</v>
      </c>
      <c r="R25" s="68" t="s">
        <v>177</v>
      </c>
      <c r="S25" s="68" t="s">
        <v>245</v>
      </c>
      <c r="T25" s="68" t="s">
        <v>179</v>
      </c>
      <c r="U25" s="68" t="s">
        <v>180</v>
      </c>
      <c r="V25" s="68" t="s">
        <v>181</v>
      </c>
      <c r="W25" s="68" t="s">
        <v>141</v>
      </c>
      <c r="X25" s="68" t="s">
        <v>182</v>
      </c>
      <c r="Y25" s="68" t="s">
        <v>183</v>
      </c>
      <c r="Z25" s="68" t="s">
        <v>184</v>
      </c>
      <c r="AA25" s="68" t="s">
        <v>185</v>
      </c>
      <c r="AB25" s="68" t="s">
        <v>186</v>
      </c>
      <c r="AC25" s="68" t="s">
        <v>128</v>
      </c>
      <c r="AD25" s="68" t="s">
        <v>187</v>
      </c>
      <c r="AE25" s="68" t="s">
        <v>188</v>
      </c>
      <c r="AF25" s="68" t="s">
        <v>187</v>
      </c>
      <c r="AG25" s="68" t="s">
        <v>95</v>
      </c>
      <c r="AH25" s="68" t="s">
        <v>189</v>
      </c>
      <c r="AJ25" s="68" t="s">
        <v>96</v>
      </c>
      <c r="AK25" s="68" t="s">
        <v>182</v>
      </c>
      <c r="AL25" s="68" t="s">
        <v>183</v>
      </c>
      <c r="AM25" s="68" t="s">
        <v>190</v>
      </c>
      <c r="AN25" s="68" t="s">
        <v>191</v>
      </c>
      <c r="AO25" s="68" t="s">
        <v>192</v>
      </c>
      <c r="AP25" s="68" t="s">
        <v>193</v>
      </c>
    </row>
    <row r="26" spans="1:42">
      <c r="A26" s="68" t="s">
        <v>135</v>
      </c>
      <c r="B26" s="68" t="s">
        <v>129</v>
      </c>
      <c r="C26" s="68" t="s">
        <v>48</v>
      </c>
      <c r="E26" s="68" t="s">
        <v>253</v>
      </c>
      <c r="K26" s="68" t="s">
        <v>142</v>
      </c>
      <c r="L26" s="68" t="s">
        <v>143</v>
      </c>
      <c r="M26" s="68" t="s">
        <v>194</v>
      </c>
      <c r="N26" s="68" t="s">
        <v>195</v>
      </c>
      <c r="O26" s="68" t="s">
        <v>196</v>
      </c>
      <c r="P26" s="68" t="s">
        <v>197</v>
      </c>
      <c r="Q26" s="68" t="s">
        <v>198</v>
      </c>
      <c r="R26" s="68" t="s">
        <v>199</v>
      </c>
      <c r="S26" s="68" t="s">
        <v>246</v>
      </c>
      <c r="T26" s="68" t="s">
        <v>201</v>
      </c>
      <c r="U26" s="68" t="s">
        <v>202</v>
      </c>
      <c r="V26" s="68" t="s">
        <v>203</v>
      </c>
      <c r="W26" s="68" t="s">
        <v>144</v>
      </c>
      <c r="X26" s="68" t="s">
        <v>204</v>
      </c>
      <c r="Y26" s="68" t="s">
        <v>205</v>
      </c>
      <c r="Z26" s="68" t="s">
        <v>206</v>
      </c>
      <c r="AA26" s="68" t="s">
        <v>207</v>
      </c>
      <c r="AB26" s="68" t="s">
        <v>208</v>
      </c>
      <c r="AC26" s="68" t="s">
        <v>131</v>
      </c>
      <c r="AD26" s="68" t="s">
        <v>209</v>
      </c>
      <c r="AE26" s="68" t="s">
        <v>210</v>
      </c>
      <c r="AF26" s="68" t="s">
        <v>209</v>
      </c>
      <c r="AG26" s="68" t="s">
        <v>95</v>
      </c>
      <c r="AH26" s="68" t="s">
        <v>211</v>
      </c>
      <c r="AJ26" s="68" t="s">
        <v>96</v>
      </c>
      <c r="AK26" s="68" t="s">
        <v>204</v>
      </c>
      <c r="AL26" s="68" t="s">
        <v>205</v>
      </c>
      <c r="AM26" s="68" t="s">
        <v>212</v>
      </c>
      <c r="AN26" s="68" t="s">
        <v>213</v>
      </c>
      <c r="AO26" s="68" t="s">
        <v>214</v>
      </c>
      <c r="AP26" s="68" t="s">
        <v>215</v>
      </c>
    </row>
    <row r="27" spans="1:42">
      <c r="B27" s="68" t="s">
        <v>145</v>
      </c>
      <c r="C27" s="68" t="s">
        <v>49</v>
      </c>
      <c r="E27" s="68" t="s">
        <v>127</v>
      </c>
      <c r="M27" s="68" t="s">
        <v>216</v>
      </c>
      <c r="N27" s="68" t="s">
        <v>217</v>
      </c>
      <c r="O27" s="68" t="s">
        <v>218</v>
      </c>
      <c r="Q27" s="68" t="s">
        <v>219</v>
      </c>
      <c r="R27" s="68" t="s">
        <v>220</v>
      </c>
      <c r="T27" s="68" t="s">
        <v>221</v>
      </c>
      <c r="U27" s="68" t="s">
        <v>254</v>
      </c>
      <c r="X27" s="68" t="s">
        <v>221</v>
      </c>
      <c r="Y27" s="68" t="s">
        <v>222</v>
      </c>
      <c r="Z27" s="68" t="s">
        <v>223</v>
      </c>
      <c r="AA27" s="68" t="s">
        <v>224</v>
      </c>
      <c r="AB27" s="68" t="s">
        <v>225</v>
      </c>
      <c r="AC27" s="68" t="s">
        <v>146</v>
      </c>
      <c r="AD27" s="68" t="s">
        <v>226</v>
      </c>
      <c r="AH27" s="68" t="s">
        <v>227</v>
      </c>
      <c r="AL27" s="68" t="s">
        <v>255</v>
      </c>
      <c r="AM27" s="68" t="s">
        <v>256</v>
      </c>
    </row>
    <row r="28" spans="1:42">
      <c r="B28" s="68" t="s">
        <v>147</v>
      </c>
      <c r="C28" s="68" t="s">
        <v>50</v>
      </c>
      <c r="E28" s="68" t="s">
        <v>130</v>
      </c>
      <c r="M28" s="68" t="s">
        <v>228</v>
      </c>
      <c r="N28" s="68" t="s">
        <v>229</v>
      </c>
      <c r="O28" s="68" t="s">
        <v>230</v>
      </c>
      <c r="Q28" s="68" t="s">
        <v>231</v>
      </c>
      <c r="R28" s="68" t="s">
        <v>232</v>
      </c>
      <c r="T28" s="68" t="s">
        <v>234</v>
      </c>
      <c r="U28" s="68" t="s">
        <v>233</v>
      </c>
      <c r="X28" s="68" t="s">
        <v>234</v>
      </c>
      <c r="Y28" s="68" t="s">
        <v>235</v>
      </c>
      <c r="Z28" s="68" t="s">
        <v>236</v>
      </c>
      <c r="AA28" s="68" t="s">
        <v>237</v>
      </c>
      <c r="AB28" s="68" t="s">
        <v>238</v>
      </c>
      <c r="AC28" s="68" t="s">
        <v>148</v>
      </c>
      <c r="AD28" s="68" t="s">
        <v>239</v>
      </c>
      <c r="AL28" s="68" t="s">
        <v>247</v>
      </c>
      <c r="AM28" s="68" t="s">
        <v>248</v>
      </c>
    </row>
    <row r="30" spans="1:42">
      <c r="AC30" s="68" t="s">
        <v>257</v>
      </c>
      <c r="AD30" s="68" t="s">
        <v>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2023-06-06T03:27:00Z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