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8_{5634307F-FE85-45EC-BA45-186E6616992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6" i="2"/>
  <c r="E27" i="2"/>
  <c r="E28" i="2"/>
  <c r="E29" i="2"/>
  <c r="E30" i="2"/>
  <c r="E31" i="2"/>
  <c r="E32" i="2"/>
  <c r="B25" i="2" l="1"/>
  <c r="W25" i="2"/>
  <c r="L25" i="2"/>
  <c r="K25" i="2"/>
  <c r="AC25" i="2"/>
  <c r="B26" i="2"/>
  <c r="W26" i="2"/>
  <c r="L26" i="2"/>
  <c r="K26" i="2"/>
  <c r="AC26" i="2"/>
  <c r="B27" i="2"/>
  <c r="W27" i="2"/>
  <c r="L27" i="2"/>
  <c r="K27" i="2"/>
  <c r="AC27" i="2"/>
  <c r="B28" i="2"/>
  <c r="W28" i="2"/>
  <c r="L28" i="2"/>
  <c r="K28" i="2"/>
  <c r="AC28" i="2"/>
  <c r="B29" i="2"/>
  <c r="W29" i="2"/>
  <c r="L29" i="2"/>
  <c r="K29" i="2"/>
  <c r="AC29" i="2"/>
  <c r="B30" i="2"/>
  <c r="W30" i="2"/>
  <c r="L30" i="2"/>
  <c r="K30" i="2"/>
  <c r="AC30" i="2"/>
  <c r="B31" i="2"/>
  <c r="W31" i="2"/>
  <c r="L31" i="2"/>
  <c r="K31" i="2"/>
  <c r="AC31" i="2"/>
  <c r="B32" i="2"/>
  <c r="W32" i="2"/>
  <c r="L32" i="2"/>
  <c r="K32" i="2"/>
  <c r="AC32" i="2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C13" i="1"/>
  <c r="E16" i="2" s="1"/>
  <c r="D4" i="2" l="1"/>
  <c r="E4" i="2" s="1"/>
  <c r="D5" i="2"/>
  <c r="I5" i="2"/>
  <c r="D6" i="2"/>
  <c r="I6" i="2"/>
  <c r="B24" i="2" l="1"/>
  <c r="K24" i="2"/>
  <c r="L24" i="2"/>
  <c r="W24" i="2"/>
  <c r="AC24" i="2"/>
  <c r="E6" i="2"/>
  <c r="E5" i="2"/>
  <c r="B33" i="2" l="1"/>
  <c r="AC33" i="2"/>
  <c r="B34" i="2"/>
  <c r="AC34" i="2"/>
</calcChain>
</file>

<file path=xl/sharedStrings.xml><?xml version="1.0" encoding="utf-8"?>
<sst xmlns="http://schemas.openxmlformats.org/spreadsheetml/2006/main" count="1359" uniqueCount="460">
  <si>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</si>
  <si>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</si>
  <si>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</si>
  <si>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</si>
  <si>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</si>
  <si>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</si>
  <si>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</si>
  <si>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</si>
  <si>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</si>
  <si>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</si>
  <si>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</si>
  <si>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</si>
  <si>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</si>
  <si>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</si>
  <si>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</si>
  <si>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</si>
  <si>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</si>
  <si>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</si>
  <si>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</si>
  <si>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</si>
  <si>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</si>
  <si>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</si>
  <si>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</si>
  <si>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</si>
  <si>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</si>
  <si>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</si>
  <si>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</si>
  <si>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</si>
  <si>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</si>
  <si>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</si>
  <si>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</si>
  <si>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</si>
  <si>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</si>
  <si>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</si>
  <si>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</si>
  <si>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</si>
  <si>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</si>
  <si>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</si>
  <si>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</si>
  <si>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</si>
  <si>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</si>
  <si>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</si>
  <si>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</si>
  <si>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</si>
  <si>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</si>
  <si>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</si>
  <si>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</si>
  <si>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</si>
  <si>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</si>
  <si>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</si>
  <si>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</si>
  <si>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</si>
  <si>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</si>
  <si>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</si>
  <si>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</si>
  <si>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</si>
  <si>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</si>
  <si>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</si>
  <si>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</si>
  <si>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</si>
  <si>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</si>
  <si>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</si>
  <si>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</si>
  <si>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</si>
  <si>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</si>
  <si>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</si>
  <si>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</si>
  <si>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</si>
  <si>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</si>
  <si>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</si>
  <si>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</si>
  <si>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</si>
  <si>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</si>
  <si>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</si>
  <si>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</si>
  <si>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</si>
  <si>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</si>
  <si>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</si>
  <si>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</si>
  <si>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</si>
  <si>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</si>
  <si>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</si>
  <si>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</si>
  <si>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</si>
  <si>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</si>
  <si>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</si>
  <si>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</si>
  <si>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</si>
  <si>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</si>
  <si>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</si>
  <si>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</si>
  <si>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</si>
  <si>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</si>
  <si>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</si>
  <si>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</si>
  <si>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</si>
  <si>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</si>
  <si>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</si>
  <si>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</si>
  <si>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</si>
  <si>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</si>
  <si>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</si>
  <si>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</si>
  <si>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</si>
  <si>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</si>
  <si>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</si>
  <si>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</si>
  <si>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</si>
  <si>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</si>
  <si>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</si>
  <si>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</si>
  <si>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</si>
  <si>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</si>
  <si>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</si>
  <si>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</si>
  <si>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</si>
  <si>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</si>
  <si>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</si>
  <si>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</si>
  <si>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</si>
  <si>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</si>
  <si>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</si>
  <si>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</si>
  <si>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</si>
  <si>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</si>
  <si>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</si>
  <si>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</si>
  <si>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</si>
  <si>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</si>
  <si>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</si>
  <si>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</si>
  <si>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</si>
  <si>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</si>
  <si>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</si>
  <si>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</si>
  <si>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</si>
  <si>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</si>
  <si>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</si>
  <si>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</si>
  <si>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</si>
  <si>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</si>
  <si>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</si>
  <si>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</si>
  <si>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</si>
  <si>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</si>
  <si>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</si>
  <si>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</si>
  <si>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</si>
  <si>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</si>
  <si>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</si>
  <si>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</si>
  <si>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</si>
  <si>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</si>
  <si>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</si>
  <si>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</si>
  <si>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</si>
  <si>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</si>
  <si>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</si>
  <si>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</si>
  <si>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</si>
  <si>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</si>
  <si>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</si>
  <si>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</si>
  <si>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</si>
  <si>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</si>
  <si>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</si>
  <si>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</si>
  <si>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</si>
  <si>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</si>
  <si>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</si>
  <si>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</si>
  <si>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</si>
  <si>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</si>
  <si>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</si>
  <si>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</si>
  <si>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</si>
  <si>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</si>
  <si>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</si>
  <si>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</si>
  <si>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</si>
  <si>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</si>
  <si>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</si>
  <si>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</si>
  <si>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</si>
  <si>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</si>
  <si>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</si>
  <si>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</si>
  <si>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</si>
  <si>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</si>
  <si>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</si>
  <si>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</si>
  <si>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</si>
  <si>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</si>
  <si>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</si>
  <si>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</si>
  <si>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</si>
  <si>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</si>
  <si>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</si>
  <si>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</si>
  <si>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</si>
  <si>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</si>
  <si>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</si>
  <si>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</si>
  <si>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</si>
  <si>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</si>
  <si>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</si>
  <si>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</si>
  <si>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</si>
  <si>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</si>
  <si>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</si>
  <si>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</si>
  <si>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</si>
  <si>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</si>
  <si>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</si>
  <si>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</si>
  <si>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</si>
  <si>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</si>
  <si>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</si>
  <si>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</si>
  <si>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</si>
  <si>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</si>
  <si>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</si>
  <si>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</si>
  <si>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</si>
  <si>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</si>
  <si>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</si>
  <si>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</si>
  <si>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</si>
  <si>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</si>
  <si>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</si>
  <si>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</si>
  <si>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</si>
  <si>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</si>
  <si>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</si>
  <si>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</si>
  <si>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</si>
  <si>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</si>
  <si>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</si>
  <si>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</si>
  <si>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</si>
  <si>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</si>
  <si>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</si>
  <si>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</si>
  <si>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</si>
  <si>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</si>
  <si>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</si>
  <si>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</si>
  <si>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</si>
  <si>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</si>
  <si>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</si>
  <si>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</si>
  <si>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</si>
  <si>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</si>
  <si>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</si>
  <si>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</si>
  <si>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</si>
  <si>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</si>
  <si>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</si>
  <si>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</si>
  <si>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</si>
  <si>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</si>
  <si>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</si>
  <si>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</si>
  <si>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</si>
  <si>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</si>
  <si>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</si>
  <si>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</si>
  <si>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</si>
  <si>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</si>
  <si>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</si>
  <si>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</si>
  <si>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</si>
  <si>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</si>
  <si>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</si>
  <si>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="01/02/2023"</t>
  </si>
  <si>
    <t>="28/02/2023"</t>
  </si>
  <si>
    <t>="""UICACS"","""",""SQL="",""2=DOCNUM"",""33031026"",""14=CUSTREF"",""8000008032"",""14=U_CUSTREF"",""8000008032"",""15=DOCDATE"",""27/02/2023"",""15=TAXDATE"",""27/02/2023"",""14=CARDCODE"",""CI0099-SGD"",""14=CARDNAME"",""INTEGRATED HEALTH INFORMATION SYSTEMS PTE. LTD."",""14=ITEMCODE"",""MS"&amp;"L5D-00162GLP"",""14=ITEMNAME"",""MS VISUAL STUDIO TEST PRO MSDN ALNG SA"",""10=QUANTITY"",""1.000000"",""14=U_PONO"",""941790"",""15=U_PODATE"",""17/02/2023"",""10=U_TLINTCOS"",""0.000000"",""2=SLPCODE"",""114"",""14=SLPNAME"",""E0001-AW"",""14=MEMO"",""ANGIE WONG"",""14=CONTACTNAME"",""E-I"&amp;"NVOICE(AP DIRECT)"",""10=LINETOTAL"",""141.450000"",""14=U_ENR"","""",""14=U_MSENR"",""S7138270"",""14=U_MSPCN"",""AD5A91AA"",""14=ADDRESS2"",""SAL MOHAN KUMAR PATRO_x000D_INTEGRATED HEALTH INFORMATION SYSTEMS PTE. LTD. 6 SERANGOON NORTH AVE 5, #01-01/02 SINGAPORE 554910_x000D_SAL MOHAN"&amp;" KUMAR PATRO_x000D_TEL: 93846950_x000D_FAX: _x000D_EMAIL: sal.mohan.kumar.patro@ihis.com.sg"""</t>
  </si>
  <si>
    <t>="""UICACS"","""",""SQL="",""2=DOCNUM"",""33031026"",""14=CUSTREF"",""8000008032"",""14=U_CUSTREF"",""8000008032"",""15=DOCDATE"",""27/02/2023"",""15=TAXDATE"",""27/02/2023"",""14=CARDCODE"",""CI0099-SGD"",""14=CARDNAME"",""INTEGRATED HEALTH INFORMATION SYSTEMS PTE. LTD."",""14=ITEMCODE"",""MS"&amp;"L5D-00162GLP"",""14=ITEMNAME"",""MS VISUAL STUDIO TEST PRO MSDN ALNG SA"",""10=QUANTITY"",""24.000000"",""14=U_PONO"",""941790"",""15=U_PODATE"",""17/02/2023"",""10=U_TLINTCOS"",""0.000000"",""2=SLPCODE"",""114"",""14=SLPNAME"",""E0001-AW"",""14=MEMO"",""ANGIE WONG"",""14=CONTACTNAME"",""E-"&amp;"INVOICE(AP DIRECT)"",""10=LINETOTAL"",""3397.440000"",""14=U_ENR"","""",""14=U_MSENR"",""S7138270"",""14=U_MSPCN"",""AD5A91AA"",""14=ADDRESS2"",""SAL MOHAN KUMAR PATRO_x000D_INTEGRATED HEALTH INFORMATION SYSTEMS PTE. LTD. 6 SERANGOON NORTH AVE 5, #01-01/02 SINGAPORE 554910_x000D_SAL MOH"&amp;"AN KUMAR PATRO_x000D_TEL: 93846950_x000D_FAX: _x000D_EMAIL: sal.mohan.kumar.patro@ihis.com.sg"""</t>
  </si>
  <si>
    <t>="""UICACS"","""",""SQL="",""2=DOCNUM"",""33031028"",""14=CUSTREF"",""8000008033"",""14=U_CUSTREF"",""8000008033"",""15=DOCDATE"",""27/02/2023"",""15=TAXDATE"",""27/02/2023"",""14=CARDCODE"",""CI0099-SGD"",""14=CARDNAME"",""INTEGRATED HEALTH INFORMATION SYSTEMS PTE. LTD."",""14=ITEMCODE"",""MS"&amp;"77D-00111GLP"",""14=ITEMNAME"",""MS VSPROwMSDN ALNG SA MVL"",""10=QUANTITY"",""1.000000"",""14=U_PONO"",""941790A"",""15=U_PODATE"",""17/02/2023"",""10=U_TLINTCOS"",""0.000000"",""2=SLPCODE"",""114"",""14=SLPNAME"",""E0001-AW"",""14=MEMO"",""ANGIE WONG"",""14=CONTACTNAME"",""E-INVOICE(AP DI"&amp;"RECT)"",""10=LINETOTAL"",""141.130000"",""14=U_ENR"","""",""14=U_MSENR"",""S7138270"",""14=U_MSPCN"",""AD5A91AA"",""14=ADDRESS2"",""NANDINI DEVI_x000D_INTEGRATED HEALTH INFORMATION SYSTEMS PTE. LTD. 6 SERANGOON NORTH AVENUE 5, #01-01/02 SINGAPORE 554910_x000D_NANDINI DEVI_x000D_TEL: 84989294_x000D_"&amp;"FAX: _x000D_EMAIL: nandini.sivasubramaniam@ihis.com.sg"""</t>
  </si>
  <si>
    <t>="""UICACS"","""",""SQL="",""2=DOCNUM"",""33031028"",""14=CUSTREF"",""8000008033"",""14=U_CUSTREF"",""8000008033"",""15=DOCDATE"",""27/02/2023"",""15=TAXDATE"",""27/02/2023"",""14=CARDCODE"",""CI0099-SGD"",""14=CARDNAME"",""INTEGRATED HEALTH INFORMATION SYSTEMS PTE. LTD."",""14=ITEMCODE"",""MS"&amp;"77D-00111GLP"",""14=ITEMNAME"",""MS VSPROwMSDN ALNG SA MVL"",""10=QUANTITY"",""20.000000"",""14=U_PONO"",""941790A"",""15=U_PODATE"",""17/02/2023"",""10=U_TLINTCOS"",""0.000000"",""2=SLPCODE"",""114"",""14=SLPNAME"",""E0001-AW"",""14=MEMO"",""ANGIE WONG"",""14=CONTACTNAME"",""E-INVOICE(AP D"&amp;"IRECT)"",""10=LINETOTAL"",""2819.000000"",""14=U_ENR"","""",""14=U_MSENR"",""S7138270"",""14=U_MSPCN"",""AD5A91AA"",""14=ADDRESS2"",""NANDINI DEVI_x000D_INTEGRATED HEALTH INFORMATION SYSTEMS PTE. LTD. 6 SERANGOON NORTH AVENUE 5, #01-01/02 SINGAPORE 554910_x000D_NANDINI DEVI_x000D_TEL: 8498929"&amp;"4_x000D_FAX: _x000D_EMAIL: nandini.sivasubramaniam@ihis.com.sg"""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</si>
  <si>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</si>
  <si>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</si>
  <si>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</si>
  <si>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</si>
  <si>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</si>
  <si>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</si>
  <si>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</si>
  <si>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</si>
  <si>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</si>
  <si>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</si>
  <si>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</si>
  <si>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</si>
  <si>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</si>
  <si>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="""UICACS"","""",""SQL="",""2=DOCNUM"",""33031040"",""14=CUSTREF"",""8000008033"",""14=U_CUSTREF"",""8000008033"",""15=DOCDATE"",""28/02/2023"",""15=TAXDATE"",""28/02/2023"",""14=CARDCODE"",""CI0099-SGD"",""14=CARDNAME"",""INTEGRATED HEALTH INFORMATION SYSTEMS PTE. LTD."",""14=ITEMCODE"",""MS"&amp;"77D-00111GLP"",""14=ITEMNAME"",""MS VSPROwMSDN ALNG SA MVL"",""10=QUANTITY"",""20.000000"",""14=U_PONO"",""941790A"",""15=U_PODATE"",""17/02/2023"",""10=U_TLINTCOS"",""0.000000"",""2=SLPCODE"",""114"",""14=SLPNAME"",""E0001-AW"",""14=MEMO"",""ANGIE WONG"",""14=CONTACTNAME"",""E-INVOICE(AP D"&amp;"IRECT)"",""10=LINETOTAL"",""2819.000000"",""14=U_ENR"","""",""14=U_MSENR"",""S7138270"",""14=U_MSPCN"",""AD5A91AA"",""14=ADDRESS2"",""NANDINI DEVI_x000D_INTEGRATED HEALTH INFORMATION SYSTEMS PTE. LTD. 6 SERANGOON NORTH AVENUE 5, #01-01/02 SINGAPORE 554910_x000D_NANDINI DEVI_x000D_TEL: 8498929"&amp;"4_x000D_FAX: _x000D_EMAIL: nandini.sivasubramaniam@ihis.com.sg"""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</si>
  <si>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</si>
  <si>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</si>
  <si>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</si>
  <si>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</si>
  <si>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</si>
  <si>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</si>
  <si>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</si>
  <si>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</si>
  <si>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</si>
  <si>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</si>
  <si>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</si>
  <si>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</si>
  <si>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</si>
  <si>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</si>
  <si>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</si>
  <si>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="""UICACS"","""",""SQL="",""2=DOCNUM"",""33031040"",""14=CUSTREF"",""8000008033"",""14=U_CUSTREF"",""8000008033"",""15=DOCDATE"",""28/02/2023"",""15=TAXDATE"",""28/02/2023"",""14=CARDCODE"",""CI0099-SGD"",""14=CARDNAME"",""INTEGRATED HEALTH INFORMATION SYSTEMS PTE. LTD."",""14=ITEMCODE"",""MS"&amp;"77D-00111GLP"",""14=ITEMNAME"",""MS VSPROwMSDN ALNG SA MVL"",""10=QUANTITY"",""1.000000"",""14=U_PONO"",""941790A"",""15=U_PODATE"",""17/02/2023"",""10=U_TLINTCOS"",""0.000000"",""2=SLPCODE"",""114"",""14=SLPNAME"",""E0001-AW"",""14=MEMO"",""ANGIE WONG"",""14=CONTACTNAME"",""E-INVOICE(AP DI"&amp;"RECT)"",""10=LINETOTAL"",""141.130000"",""14=U_ENR"","""",""14=U_MSENR"",""S7138270"",""14=U_MSPCN"",""AD5A91AA"",""14=ADDRESS2"",""NANDINI DEVI_x000D_INTEGRATED HEALTH INFORMATION SYSTEMS PTE. LTD. 6 SERANGOON NORTH AVENUE 5, #01-01/02 SINGAPORE 554910_x000D_NANDINI DEVI_x000D_TEL: 84989294_x000D_"&amp;"FAX: _x000D_EMAIL: nandini.sivasubramaniam@ihis.com.sg"""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</si>
  <si>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</si>
  <si>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</si>
  <si>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</si>
  <si>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</si>
  <si>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</si>
  <si>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</si>
  <si>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</si>
  <si>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</si>
  <si>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</si>
  <si>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</si>
  <si>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</si>
  <si>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</si>
  <si>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</si>
  <si>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</si>
  <si>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</si>
  <si>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</si>
  <si>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</si>
  <si>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</si>
  <si>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</si>
  <si>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</si>
  <si>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</si>
  <si>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</si>
  <si>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</si>
  <si>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</si>
  <si>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</si>
  <si>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</si>
  <si>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</si>
  <si>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="""UICACS"","""",""SQL="",""2=DOCNUM"",""33031040"",""14=CUSTREF"",""8000008033"",""14=U_CUSTREF"",""8000008033"",""15=DOCDATE"",""28/02/2023"",""15=TAXDATE"",""28/02/2023"",""14=CARDCODE"",""CI0099-SGD"",""14=CARDNAME"",""INTEGRATED HEALTH INFORMATION SYSTEMS PTE. LTD."",""14=ITEMCODE"",""MS"&amp;"77D-00110GLP"",""14=ITEMNAME"",""MS VSPROwMSDN ALNG LICSAPk MVL"",""10=QUANTITY"",""1.000000"",""14=U_PONO"",""941790A"",""15=U_PODATE"",""17/02/2023"",""10=U_TLINTCOS"",""0.000000"",""2=SLPCODE"",""114"",""14=SLPNAME"",""E0001-AW"",""14=MEMO"",""ANGIE WONG"",""14=CONTACTNAME"",""E-INVOICE("&amp;"AP DIRECT)"",""10=LINETOTAL"",""166.570000"",""14=U_ENR"","""",""14=U_MSENR"",""S7138270"",""14=U_MSPCN"",""AD5A91AA"",""14=ADDRESS2"",""NANDINI DEVI_x000D_INTEGRATED HEALTH INFORMATION SYSTEMS PTE. LTD. 6 SERANGOON NORTH AVENUE 5, #01-01/02 SINGAPORE 554910_x000D_NANDINI DEVI_x000D_TEL: 8498"&amp;"9294_x000D_FAX: _x000D_EMAIL: nandini.sivasubramaniam@ihis.com.sg"""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</si>
  <si>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</si>
  <si>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</si>
  <si>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</si>
  <si>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</si>
  <si>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</si>
  <si>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</si>
  <si>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</si>
  <si>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</si>
  <si>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</si>
  <si>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</si>
  <si>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</si>
  <si>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</si>
  <si>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</si>
  <si>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</si>
  <si>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</si>
  <si>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</si>
  <si>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</si>
  <si>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</si>
  <si>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</si>
  <si>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</si>
  <si>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</si>
  <si>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</si>
  <si>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</si>
  <si>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</si>
  <si>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</si>
  <si>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</si>
  <si>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</si>
  <si>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="""UICACS"","""",""SQL="",""2=DOCNUM"",""33031040"",""14=CUSTREF"",""8000008033"",""14=U_CUSTREF"",""8000008033"",""15=DOCDATE"",""28/02/2023"",""15=TAXDATE"",""28/02/2023"",""14=CARDCODE"",""CI0099-SGD"",""14=CARDNAME"",""INTEGRATED HEALTH INFORMATION SYSTEMS PTE. LTD."",""14=ITEMCODE"",""MS"&amp;"77D-00110GLP"",""14=ITEMNAME"",""MS VSPROwMSDN ALNG LICSAPk MVL"",""10=QUANTITY"",""9.000000"",""14=U_PONO"",""941790A"",""15=U_PODATE"",""17/02/2023"",""10=U_TLINTCOS"",""0.000000"",""2=SLPCODE"",""114"",""14=SLPNAME"",""E0001-AW"",""14=MEMO"",""ANGIE WONG"",""14=CONTACTNAME"",""E-INVOICE("&amp;"AP DIRECT)"",""10=LINETOTAL"",""1498.410000"",""14=U_ENR"","""",""14=U_MSENR"",""S7138270"",""14=U_MSPCN"",""AD5A91AA"",""14=ADDRESS2"",""NANDINI DEVI_x000D_INTEGRATED HEALTH INFORMATION SYSTEMS PTE. LTD. 6 SERANGOON NORTH AVENUE 5, #01-01/02 SINGAPORE 554910_x000D_NANDINI DEVI_x000D_TEL: 849"&amp;"89294_x000D_FAX: _x000D_EMAIL: nandini.sivasubramaniam@ihis.com.sg"""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</si>
  <si>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</si>
  <si>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</si>
  <si>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</si>
  <si>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</si>
  <si>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</si>
  <si>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</si>
  <si>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</si>
  <si>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</si>
  <si>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</si>
  <si>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</si>
  <si>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</si>
  <si>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</si>
  <si>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</si>
  <si>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</si>
  <si>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</si>
  <si>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</si>
  <si>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</si>
  <si>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</si>
  <si>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</si>
  <si>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</si>
  <si>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</si>
  <si>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</si>
  <si>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</si>
  <si>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</si>
  <si>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</si>
  <si>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</si>
  <si>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</si>
  <si>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</si>
  <si>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</si>
  <si>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</si>
  <si>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</si>
  <si>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</si>
  <si>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</si>
  <si>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</si>
  <si>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</si>
  <si>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</si>
  <si>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</si>
  <si>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</si>
  <si>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</si>
  <si>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</si>
  <si>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=IFERROR(NF($E33,"ADDRESS2"),"-")</t>
  </si>
  <si>
    <t>=IFERROR(NF($E33,"U_PODATE"),"-")</t>
  </si>
  <si>
    <t>=IFERROR(NF($E33,"U_PONO"),"-")</t>
  </si>
  <si>
    <t>=IF(M34="","Hide","Show")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</si>
  <si>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</si>
  <si>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</si>
  <si>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</si>
  <si>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</si>
  <si>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</si>
  <si>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</si>
  <si>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</si>
  <si>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</si>
  <si>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</si>
  <si>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</si>
  <si>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</si>
  <si>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</si>
  <si>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</si>
  <si>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=IFERROR(NF($E34,"U_PODATE"),"-")</t>
  </si>
  <si>
    <t>=IFERROR(NF($E34,"U_PONO"),"-")</t>
  </si>
  <si>
    <t>=SUBTOTAL(9,AO24:AO35)</t>
  </si>
  <si>
    <t>=SUBTOTAL(9,AP24:AP35)</t>
  </si>
  <si>
    <t/>
  </si>
  <si>
    <t>S7138270</t>
  </si>
  <si>
    <t>AD5A91AA</t>
  </si>
  <si>
    <t>CI0099-SGD</t>
  </si>
  <si>
    <t>INTEGRATED HEALTH INFORMATION SYSTEMS PTE. LTD.</t>
  </si>
  <si>
    <t>941378</t>
  </si>
  <si>
    <t>8000007997</t>
  </si>
  <si>
    <t>MS9EA-00263GLP</t>
  </si>
  <si>
    <t>MS WIN SERVER DC CORE SLNG LSA 16L</t>
  </si>
  <si>
    <t>ANGIE WONG</t>
  </si>
  <si>
    <t>ANNE LOY</t>
  </si>
  <si>
    <t>-</t>
  </si>
  <si>
    <t>WONG YUAN LIAN_x000D_INTEGRATED HEALTH INFORMATION SYSTEMS PTE. LTD. 6 SERANGOON NORTH AVENUE 5 #01-01/02 SINGAPORE 554910_x000D_WONG YUAN LIAN_x000D_TEL: 91175443_x000D_FAX: _x000D_EMAIL: wong.yuan.liang@ihis.com.sg</t>
  </si>
  <si>
    <t>941790</t>
  </si>
  <si>
    <t>8000008032</t>
  </si>
  <si>
    <t>MSL5D-00162GLP</t>
  </si>
  <si>
    <t>MS VISUAL STUDIO TEST PRO MSDN ALNG SA</t>
  </si>
  <si>
    <t>E-INVOICE(AP DIRECT)</t>
  </si>
  <si>
    <t>SAL MOHAN KUMAR PATRO_x000D_INTEGRATED HEALTH INFORMATION SYSTEMS PTE. LTD. 6 SERANGOON NORTH AVE 5, #01-01/02 SINGAPORE 554910_x000D_SAL MOHAN KUMAR PATRO_x000D_TEL: 93846950_x000D_FAX: _x000D_EMAIL: sal.mohan.kumar.patro@ihis.com.sg</t>
  </si>
  <si>
    <t>941790A</t>
  </si>
  <si>
    <t>8000008033</t>
  </si>
  <si>
    <t>MS77D-00111GLP</t>
  </si>
  <si>
    <t>MS VSPROwMSDN ALNG SA MVL</t>
  </si>
  <si>
    <t>NANDINI DEVI_x000D_INTEGRATED HEALTH INFORMATION SYSTEMS PTE. LTD. 6 SERANGOON NORTH AVENUE 5, #01-01/02 SINGAPORE 554910_x000D_NANDINI DEVI_x000D_TEL: 84989294_x000D_FAX: _x000D_EMAIL: nandini.sivasubramaniam@ihis.com.sg</t>
  </si>
  <si>
    <t>MS77D-00110GLP</t>
  </si>
  <si>
    <t>MS VSPROwMSDN ALNG LICSAPk MVL</t>
  </si>
  <si>
    <t>"UICACS","","SQL=","2=DOCNUM","33030790","14=CUSTREF","8000007997","14=U_CUSTREF","8000007997","15=DOCDATE","02/02/2023","15=TAXDATE","02/02/2023","14=CARDCODE","CI0099-SGD","14=CARDNAME","INTEGRATED HEALTH INFORMATION SYSTEMS PTE. LTD.","14=ITEMCODE","MS9EA-00263GLP","14=ITEMNAME","MS WIN SERVER DC CORE SLNG LSA 16L","10=QUANTITY","98.000000","14=U_PONO","941378","15=U_PODATE","31/01/2023","10=U_TLINTCOS","0.000000","2=SLPCODE","114","14=SLPNAME","E0001-AW","14=MEMO","ANGIE WONG","14=CONTACTNAME","ANNE LOY","10=LINETOTAL","878483.760000","14=U_ENR","","14=U_MSENR","S7138270","14=U_MSPCN","AD5A91AA","14=ADDRESS2","WONG YUAN LIAN_x000D_INTEGRATED HEALTH INFORMATION SYSTEMS PTE. LTD. 6 SERANGOON NORTH AVENUE 5 #01-01/02 SINGAPORE 554910_x000D_WONG YUAN LIAN_x000D_TEL: 91175443_x000D_FAX: _x000D_EMAIL: wong.yuan.liang@ihis.com.sg"</t>
  </si>
  <si>
    <t>SA Renewal</t>
  </si>
  <si>
    <t>01.03.2023</t>
  </si>
  <si>
    <t>30.06.2023</t>
  </si>
  <si>
    <t>Lic with SA</t>
  </si>
  <si>
    <t>01.02.2023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</si>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</sst>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0" fillId="0" borderId="0" xfId="0" applyFill="1" applyAlignment="1">
      <alignment vertical="top"/>
    </xf>
    <xf numFmtId="167" fontId="0" fillId="0" borderId="0" xfId="0" applyNumberFormat="1" applyFill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" fontId="0" fillId="0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"01/02/2023"</f>
        <v>01/02/2023</v>
      </c>
    </row>
    <row r="4" spans="1:7">
      <c r="A4" s="1" t="s">
        <v>0</v>
      </c>
      <c r="B4" s="4" t="s">
        <v>6</v>
      </c>
      <c r="C4" s="5" t="str">
        <f>"28/02/2023"</f>
        <v>28/02/2023</v>
      </c>
    </row>
    <row r="5" spans="1:7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01/Feb/2023..28/Feb/2023</v>
      </c>
    </row>
    <row r="9" spans="1:7">
      <c r="A9" s="1" t="s">
        <v>9</v>
      </c>
      <c r="C9" s="3" t="str">
        <f>TEXT($C$3,"yyyyMMdd") &amp; ".." &amp; TEXT($C$4,"yyyyMMdd")</f>
        <v>20230201..20230228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6"/>
  <sheetViews>
    <sheetView tabSelected="1" topLeftCell="K19" zoomScale="75" zoomScaleNormal="75" workbookViewId="0">
      <selection activeCell="V36" sqref="V3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5" bestFit="1" customWidth="1"/>
    <col min="15" max="15" width="8" style="18" customWidth="1"/>
    <col min="16" max="16" width="7.42578125" style="18" customWidth="1"/>
    <col min="17" max="17" width="11.85546875" style="4" hidden="1" customWidth="1"/>
    <col min="18" max="18" width="5.85546875" style="4" customWidth="1"/>
    <col min="19" max="19" width="14" style="48" customWidth="1"/>
    <col min="20" max="20" width="10.85546875" style="48" bestFit="1" customWidth="1"/>
    <col min="21" max="21" width="15.140625" style="48" bestFit="1" customWidth="1"/>
    <col min="22" max="22" width="10.85546875" style="48" bestFit="1" customWidth="1"/>
    <col min="23" max="23" width="9.5703125" style="48" customWidth="1"/>
    <col min="24" max="24" width="16.7109375" style="4" hidden="1" customWidth="1"/>
    <col min="25" max="25" width="68" style="4" hidden="1" customWidth="1"/>
    <col min="26" max="26" width="13.7109375" style="4" bestFit="1" customWidth="1"/>
    <col min="27" max="27" width="10.5703125" style="64" bestFit="1" customWidth="1"/>
    <col min="28" max="28" width="21.42578125" style="4" bestFit="1" customWidth="1"/>
    <col min="29" max="29" width="9.85546875" style="4" customWidth="1"/>
    <col min="30" max="30" width="14.5703125" style="4" customWidth="1"/>
    <col min="31" max="31" width="8.42578125" style="25" customWidth="1"/>
    <col min="32" max="32" width="15.7109375" style="4" customWidth="1"/>
    <col min="33" max="33" width="11.28515625" style="25" customWidth="1"/>
    <col min="34" max="34" width="12.140625" style="4" customWidth="1"/>
    <col min="35" max="35" width="6.7109375" style="4" customWidth="1"/>
    <col min="36" max="36" width="6.85546875" style="25" customWidth="1"/>
    <col min="37" max="37" width="14.42578125" style="4" customWidth="1"/>
    <col min="38" max="38" width="41.28515625" style="4" bestFit="1" customWidth="1"/>
    <col min="39" max="39" width="11.85546875" style="4" bestFit="1" customWidth="1"/>
    <col min="40" max="40" width="14.28515625" style="4" customWidth="1"/>
    <col min="41" max="41" width="11.28515625" style="38" bestFit="1" customWidth="1"/>
    <col min="42" max="42" width="14.7109375" style="38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4" t="s">
        <v>18</v>
      </c>
      <c r="O1" s="17" t="s">
        <v>18</v>
      </c>
      <c r="P1" s="17"/>
      <c r="Q1" s="1" t="s">
        <v>18</v>
      </c>
      <c r="R1" s="1" t="s">
        <v>18</v>
      </c>
      <c r="S1" s="47"/>
      <c r="T1" s="47" t="s">
        <v>18</v>
      </c>
      <c r="U1" s="47" t="s">
        <v>18</v>
      </c>
      <c r="V1" s="47" t="s">
        <v>18</v>
      </c>
      <c r="W1" s="47"/>
      <c r="X1" s="1" t="s">
        <v>7</v>
      </c>
      <c r="Y1" s="1" t="s">
        <v>7</v>
      </c>
      <c r="Z1" s="1" t="s">
        <v>18</v>
      </c>
      <c r="AA1" s="24" t="s">
        <v>18</v>
      </c>
      <c r="AB1" s="1" t="s">
        <v>18</v>
      </c>
      <c r="AE1" s="24"/>
      <c r="AG1" s="24"/>
      <c r="AJ1" s="24"/>
      <c r="AL1" s="1" t="s">
        <v>18</v>
      </c>
      <c r="AM1" s="1" t="s">
        <v>18</v>
      </c>
      <c r="AO1" s="37"/>
      <c r="AP1" s="37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20230201..20230228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6" customFormat="1" hidden="1">
      <c r="A18" s="26" t="s">
        <v>7</v>
      </c>
      <c r="I18" s="27"/>
      <c r="N18" s="28"/>
      <c r="O18" s="29"/>
      <c r="P18" s="29"/>
      <c r="S18" s="49"/>
      <c r="T18" s="49"/>
      <c r="U18" s="49"/>
      <c r="V18" s="49"/>
      <c r="W18" s="49"/>
      <c r="AA18" s="65"/>
      <c r="AE18" s="28"/>
      <c r="AG18" s="28"/>
      <c r="AJ18" s="28"/>
      <c r="AO18" s="39"/>
      <c r="AP18" s="39"/>
    </row>
    <row r="19" spans="1:42">
      <c r="M19" s="20"/>
      <c r="N19" s="23"/>
      <c r="O19" s="21"/>
      <c r="P19" s="21"/>
      <c r="Q19" s="20"/>
      <c r="R19" s="20"/>
      <c r="S19" s="50"/>
      <c r="T19" s="50"/>
      <c r="U19" s="50"/>
      <c r="V19" s="50"/>
      <c r="W19" s="50"/>
      <c r="X19" s="20"/>
      <c r="Y19" s="20"/>
      <c r="Z19" s="20"/>
      <c r="AA19" s="66"/>
      <c r="AB19" s="20"/>
      <c r="AC19" s="20"/>
      <c r="AD19" s="20"/>
      <c r="AE19" s="23"/>
      <c r="AF19" s="20"/>
      <c r="AG19" s="23"/>
      <c r="AH19" s="20"/>
      <c r="AI19" s="20"/>
      <c r="AJ19" s="23"/>
      <c r="AK19" s="20"/>
      <c r="AL19" s="20"/>
      <c r="AM19" s="20"/>
      <c r="AN19" s="20"/>
    </row>
    <row r="20" spans="1:42" ht="15.75">
      <c r="M20" s="22"/>
      <c r="N20" s="22"/>
      <c r="O20" s="22"/>
      <c r="P20" s="22"/>
      <c r="Q20" s="22"/>
      <c r="R20" s="22"/>
      <c r="S20" s="51"/>
      <c r="T20" s="51"/>
      <c r="U20" s="51"/>
      <c r="V20" s="51"/>
      <c r="W20" s="51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2" s="43" customFormat="1" ht="18.75">
      <c r="A21" s="42"/>
      <c r="B21" s="42"/>
      <c r="I21" s="44"/>
      <c r="M21" s="77" t="s">
        <v>76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46"/>
      <c r="AO21" s="45"/>
      <c r="AP21" s="45"/>
    </row>
    <row r="22" spans="1:42" ht="15.75">
      <c r="M22" s="22"/>
      <c r="N22" s="22"/>
      <c r="O22" s="22"/>
      <c r="P22" s="22"/>
      <c r="Q22" s="22"/>
      <c r="R22" s="22"/>
      <c r="S22" s="51"/>
      <c r="T22" s="51"/>
      <c r="U22" s="51"/>
      <c r="V22" s="51"/>
      <c r="W22" s="51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2" s="58" customFormat="1" ht="63">
      <c r="A23" s="57"/>
      <c r="B23" s="57"/>
      <c r="E23" s="59" t="s">
        <v>29</v>
      </c>
      <c r="I23" s="60"/>
      <c r="K23" s="52" t="s">
        <v>77</v>
      </c>
      <c r="L23" s="52" t="s">
        <v>78</v>
      </c>
      <c r="M23" s="52" t="s">
        <v>14</v>
      </c>
      <c r="N23" s="52" t="s">
        <v>16</v>
      </c>
      <c r="O23" s="61" t="s">
        <v>30</v>
      </c>
      <c r="P23" s="61" t="s">
        <v>79</v>
      </c>
      <c r="Q23" s="52" t="s">
        <v>31</v>
      </c>
      <c r="R23" s="62" t="s">
        <v>38</v>
      </c>
      <c r="S23" s="52" t="s">
        <v>15</v>
      </c>
      <c r="T23" s="52" t="s">
        <v>80</v>
      </c>
      <c r="U23" s="52" t="s">
        <v>34</v>
      </c>
      <c r="V23" s="53" t="s">
        <v>81</v>
      </c>
      <c r="W23" s="53" t="s">
        <v>82</v>
      </c>
      <c r="X23" s="69" t="s">
        <v>36</v>
      </c>
      <c r="Y23" s="69" t="s">
        <v>12</v>
      </c>
      <c r="Z23" s="62" t="s">
        <v>32</v>
      </c>
      <c r="AA23" s="52" t="s">
        <v>13</v>
      </c>
      <c r="AB23" s="62" t="s">
        <v>37</v>
      </c>
      <c r="AC23" s="63" t="s">
        <v>57</v>
      </c>
      <c r="AD23" s="63" t="s">
        <v>58</v>
      </c>
      <c r="AE23" s="67" t="s">
        <v>83</v>
      </c>
      <c r="AF23" s="62" t="s">
        <v>84</v>
      </c>
      <c r="AG23" s="52" t="s">
        <v>85</v>
      </c>
      <c r="AH23" s="62" t="s">
        <v>86</v>
      </c>
      <c r="AI23" s="62" t="s">
        <v>87</v>
      </c>
      <c r="AJ23" s="71" t="s">
        <v>94</v>
      </c>
      <c r="AK23" s="71" t="s">
        <v>88</v>
      </c>
      <c r="AL23" s="71" t="s">
        <v>89</v>
      </c>
      <c r="AM23" s="71" t="s">
        <v>90</v>
      </c>
      <c r="AN23" s="71" t="s">
        <v>91</v>
      </c>
      <c r="AO23" s="71" t="s">
        <v>92</v>
      </c>
      <c r="AP23" s="71" t="s">
        <v>93</v>
      </c>
    </row>
    <row r="24" spans="1:42">
      <c r="B24" s="1" t="str">
        <f>IF(M24="","Hide","Show")</f>
        <v>Show</v>
      </c>
      <c r="C24" s="4" t="s">
        <v>48</v>
      </c>
      <c r="E24" s="13" t="s">
        <v>453</v>
      </c>
      <c r="K24" s="4">
        <f>MONTH(N24)</f>
        <v>2</v>
      </c>
      <c r="L24" s="4">
        <f>YEAR(N24)</f>
        <v>2023</v>
      </c>
      <c r="M24" s="4">
        <v>33030790</v>
      </c>
      <c r="N24" s="41">
        <v>44959</v>
      </c>
      <c r="O24" s="4" t="s">
        <v>428</v>
      </c>
      <c r="P24" s="4" t="s">
        <v>429</v>
      </c>
      <c r="Q24" s="4" t="s">
        <v>430</v>
      </c>
      <c r="R24" s="4" t="s">
        <v>431</v>
      </c>
      <c r="S24" s="54" t="s">
        <v>432</v>
      </c>
      <c r="T24" s="54">
        <v>44957</v>
      </c>
      <c r="U24" s="54" t="s">
        <v>433</v>
      </c>
      <c r="V24" s="54">
        <v>44959</v>
      </c>
      <c r="W24" s="55">
        <f>SUM(N24-T24)</f>
        <v>2</v>
      </c>
      <c r="X24" s="70" t="s">
        <v>434</v>
      </c>
      <c r="Y24" s="70" t="s">
        <v>435</v>
      </c>
      <c r="Z24" s="70" t="s">
        <v>436</v>
      </c>
      <c r="AA24" s="64">
        <v>98</v>
      </c>
      <c r="AB24" s="70" t="s">
        <v>437</v>
      </c>
      <c r="AC24" s="40">
        <f>IFERROR(AD24/AA24,0)</f>
        <v>8964.1200000000008</v>
      </c>
      <c r="AD24" s="40">
        <v>878483.76</v>
      </c>
      <c r="AE24" s="68" t="s">
        <v>438</v>
      </c>
      <c r="AF24" s="40">
        <v>878483.76</v>
      </c>
      <c r="AG24" s="68" t="s">
        <v>95</v>
      </c>
      <c r="AH24" s="72" t="s">
        <v>439</v>
      </c>
      <c r="AI24" s="18"/>
      <c r="AJ24" s="68" t="s">
        <v>96</v>
      </c>
      <c r="AK24" s="4" t="s">
        <v>434</v>
      </c>
      <c r="AL24" s="4" t="s">
        <v>435</v>
      </c>
      <c r="AM24" s="4" t="s">
        <v>457</v>
      </c>
      <c r="AN24" s="4" t="s">
        <v>458</v>
      </c>
      <c r="AO24" s="4" t="s">
        <v>459</v>
      </c>
      <c r="AP24" s="4" t="s">
        <v>438</v>
      </c>
    </row>
    <row r="25" spans="1:42">
      <c r="A25" s="1" t="s">
        <v>136</v>
      </c>
      <c r="B25" s="1" t="str">
        <f>IF(M25="","Hide","Show")</f>
        <v>Show</v>
      </c>
      <c r="C25" s="4" t="s">
        <v>48</v>
      </c>
      <c r="E25" s="13" t="str">
        <f>"""UICACS"","""",""SQL="",""2=DOCNUM"",""33031026"",""14=CUSTREF"",""8000008032"",""14=U_CUSTREF"",""8000008032"",""15=DOCDATE"",""27/02/2023"",""15=TAXDATE"",""27/02/2023"",""14=CARDCODE"",""CI0099-SGD"",""14=CARDNAME"",""INTEGRATED HEALTH INFORMATION SYSTEMS PTE. LTD."",""14=ITEMCODE"",""MS"&amp;"L5D-00162GLP"",""14=ITEMNAME"",""MS VISUAL STUDIO TEST PRO MSDN ALNG SA"",""10=QUANTITY"",""1.000000"",""14=U_PONO"",""941790"",""15=U_PODATE"",""17/02/2023"",""10=U_TLINTCOS"",""0.000000"",""2=SLPCODE"",""114"",""14=SLPNAME"",""E0001-AW"",""14=MEMO"",""ANGIE WONG"",""14=CONTACTNAME"",""E-I"&amp;"NVOICE(AP DIRECT)"",""10=LINETOTAL"",""141.450000"",""14=U_ENR"","""",""14=U_MSENR"",""S7138270"",""14=U_MSPCN"",""AD5A91AA"",""14=ADDRESS2"",""SAL MOHAN KUMAR PATRO_x000D_INTEGRATED HEALTH INFORMATION SYSTEMS PTE. LTD. 6 SERANGOON NORTH AVE 5, #01-01/02 SINGAPORE 554910_x000D_SAL MOHAN"&amp;" KUMAR PATRO_x000D_TEL: 93846950_x000D_FAX: _x000D_EMAIL: sal.mohan.kumar.patro@ihis.com.sg"""</f>
        <v>"UICACS","","SQL=","2=DOCNUM","33031026","14=CUSTREF","8000008032","14=U_CUSTREF","8000008032","15=DOCDATE","27/02/2023","15=TAXDATE","27/02/2023","14=CARDCODE","CI0099-SGD","14=CARDNAME","INTEGRATED HEALTH INFORMATION SYSTEMS PTE. LTD.","14=ITEMCODE","MSL5D-00162GLP","14=ITEMNAME","MS VISUAL STUDIO TEST PRO MSDN ALNG SA","10=QUANTITY","1.000000","14=U_PONO","941790","15=U_PODATE","17/02/2023","10=U_TLINTCOS","0.000000","2=SLPCODE","114","14=SLPNAME","E0001-AW","14=MEMO","ANGIE WONG","14=CONTACTNAME","E-INVOICE(AP DIRECT)","10=LINETOTAL","141.450000","14=U_ENR","","14=U_MSENR","S7138270","14=U_MSPCN","AD5A91AA","14=ADDRESS2","SAL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25" s="4">
        <f>MONTH(N25)</f>
        <v>2</v>
      </c>
      <c r="L25" s="4">
        <f>YEAR(N25)</f>
        <v>2023</v>
      </c>
      <c r="M25" s="4">
        <v>33031026</v>
      </c>
      <c r="N25" s="54">
        <v>44979</v>
      </c>
      <c r="O25" s="4" t="s">
        <v>428</v>
      </c>
      <c r="P25" s="4" t="s">
        <v>429</v>
      </c>
      <c r="Q25" s="4" t="s">
        <v>430</v>
      </c>
      <c r="R25" s="4" t="s">
        <v>431</v>
      </c>
      <c r="S25" s="54" t="s">
        <v>440</v>
      </c>
      <c r="T25" s="54">
        <v>44974</v>
      </c>
      <c r="U25" s="54" t="s">
        <v>441</v>
      </c>
      <c r="V25" s="54">
        <v>44979</v>
      </c>
      <c r="W25" s="55">
        <f>SUM(N25-T25)</f>
        <v>5</v>
      </c>
      <c r="X25" s="70" t="s">
        <v>442</v>
      </c>
      <c r="Y25" s="70" t="s">
        <v>443</v>
      </c>
      <c r="Z25" s="70" t="s">
        <v>436</v>
      </c>
      <c r="AA25" s="64">
        <v>1</v>
      </c>
      <c r="AB25" s="70" t="s">
        <v>444</v>
      </c>
      <c r="AC25" s="40">
        <f>IFERROR(AD25/AA25,0)</f>
        <v>141.44999999999999</v>
      </c>
      <c r="AD25" s="40">
        <v>141.44999999999999</v>
      </c>
      <c r="AE25" s="68" t="s">
        <v>438</v>
      </c>
      <c r="AF25" s="40">
        <v>141.44999999999999</v>
      </c>
      <c r="AG25" s="68" t="s">
        <v>95</v>
      </c>
      <c r="AH25" s="72" t="s">
        <v>445</v>
      </c>
      <c r="AI25" s="18"/>
      <c r="AJ25" s="68" t="s">
        <v>96</v>
      </c>
      <c r="AK25" s="4" t="s">
        <v>442</v>
      </c>
      <c r="AL25" s="4" t="s">
        <v>443</v>
      </c>
      <c r="AM25" s="4" t="s">
        <v>454</v>
      </c>
      <c r="AN25" s="4" t="s">
        <v>455</v>
      </c>
      <c r="AO25" s="4" t="s">
        <v>456</v>
      </c>
      <c r="AP25" s="4" t="s">
        <v>438</v>
      </c>
    </row>
    <row r="26" spans="1:42">
      <c r="A26" s="1" t="s">
        <v>136</v>
      </c>
      <c r="B26" s="1" t="str">
        <f>IF(M26="","Hide","Show")</f>
        <v>Show</v>
      </c>
      <c r="C26" s="4" t="s">
        <v>48</v>
      </c>
      <c r="E26" s="13" t="str">
        <f>"""UICACS"","""",""SQL="",""2=DOCNUM"",""33031026"",""14=CUSTREF"",""8000008032"",""14=U_CUSTREF"",""8000008032"",""15=DOCDATE"",""27/02/2023"",""15=TAXDATE"",""27/02/2023"",""14=CARDCODE"",""CI0099-SGD"",""14=CARDNAME"",""INTEGRATED HEALTH INFORMATION SYSTEMS PTE. LTD."",""14=ITEMCODE"",""MS"&amp;"L5D-00162GLP"",""14=ITEMNAME"",""MS VISUAL STUDIO TEST PRO MSDN ALNG SA"",""10=QUANTITY"",""24.000000"",""14=U_PONO"",""941790"",""15=U_PODATE"",""17/02/2023"",""10=U_TLINTCOS"",""0.000000"",""2=SLPCODE"",""114"",""14=SLPNAME"",""E0001-AW"",""14=MEMO"",""ANGIE WONG"",""14=CONTACTNAME"",""E-"&amp;"INVOICE(AP DIRECT)"",""10=LINETOTAL"",""3397.440000"",""14=U_ENR"","""",""14=U_MSENR"",""S7138270"",""14=U_MSPCN"",""AD5A91AA"",""14=ADDRESS2"",""SAL MOHAN KUMAR PATRO_x000D_INTEGRATED HEALTH INFORMATION SYSTEMS PTE. LTD. 6 SERANGOON NORTH AVE 5, #01-01/02 SINGAPORE 554910_x000D_SAL MOH"&amp;"AN KUMAR PATRO_x000D_TEL: 93846950_x000D_FAX: _x000D_EMAIL: sal.mohan.kumar.patro@ihis.com.sg"""</f>
        <v>"UICACS","","SQL=","2=DOCNUM","33031026","14=CUSTREF","8000008032","14=U_CUSTREF","8000008032","15=DOCDATE","27/02/2023","15=TAXDATE","27/02/2023","14=CARDCODE","CI0099-SGD","14=CARDNAME","INTEGRATED HEALTH INFORMATION SYSTEMS PTE. LTD.","14=ITEMCODE","MSL5D-00162GLP","14=ITEMNAME","MS VISUAL STUDIO TEST PRO MSDN ALNG SA","10=QUANTITY","24.000000","14=U_PONO","941790","15=U_PODATE","17/02/2023","10=U_TLINTCOS","0.000000","2=SLPCODE","114","14=SLPNAME","E0001-AW","14=MEMO","ANGIE WONG","14=CONTACTNAME","E-INVOICE(AP DIRECT)","10=LINETOTAL","3397.440000","14=U_ENR","","14=U_MSENR","S7138270","14=U_MSPCN","AD5A91AA","14=ADDRESS2","SAL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26" s="4">
        <f>MONTH(N26)</f>
        <v>2</v>
      </c>
      <c r="L26" s="4">
        <f>YEAR(N26)</f>
        <v>2023</v>
      </c>
      <c r="M26" s="4">
        <v>33031026</v>
      </c>
      <c r="N26" s="54">
        <v>44979</v>
      </c>
      <c r="O26" s="4" t="s">
        <v>428</v>
      </c>
      <c r="P26" s="4" t="s">
        <v>429</v>
      </c>
      <c r="Q26" s="4" t="s">
        <v>430</v>
      </c>
      <c r="R26" s="4" t="s">
        <v>431</v>
      </c>
      <c r="S26" s="54" t="s">
        <v>440</v>
      </c>
      <c r="T26" s="54">
        <v>44974</v>
      </c>
      <c r="U26" s="54" t="s">
        <v>441</v>
      </c>
      <c r="V26" s="54">
        <v>44979</v>
      </c>
      <c r="W26" s="55">
        <f>SUM(N26-T26)</f>
        <v>5</v>
      </c>
      <c r="X26" s="70" t="s">
        <v>442</v>
      </c>
      <c r="Y26" s="70" t="s">
        <v>443</v>
      </c>
      <c r="Z26" s="70" t="s">
        <v>436</v>
      </c>
      <c r="AA26" s="64">
        <v>24</v>
      </c>
      <c r="AB26" s="70" t="s">
        <v>444</v>
      </c>
      <c r="AC26" s="40">
        <f>IFERROR(AD26/AA26,0)</f>
        <v>141.56</v>
      </c>
      <c r="AD26" s="40">
        <v>3397.44</v>
      </c>
      <c r="AE26" s="68" t="s">
        <v>438</v>
      </c>
      <c r="AF26" s="40">
        <v>3397.44</v>
      </c>
      <c r="AG26" s="68" t="s">
        <v>95</v>
      </c>
      <c r="AH26" s="72" t="s">
        <v>445</v>
      </c>
      <c r="AI26" s="18"/>
      <c r="AJ26" s="68" t="s">
        <v>96</v>
      </c>
      <c r="AK26" s="4" t="s">
        <v>442</v>
      </c>
      <c r="AL26" s="4" t="s">
        <v>443</v>
      </c>
      <c r="AM26" s="4" t="s">
        <v>454</v>
      </c>
      <c r="AN26" s="4" t="s">
        <v>455</v>
      </c>
      <c r="AO26" s="4" t="s">
        <v>456</v>
      </c>
      <c r="AP26" s="4" t="s">
        <v>438</v>
      </c>
    </row>
    <row r="27" spans="1:42">
      <c r="A27" s="1" t="s">
        <v>136</v>
      </c>
      <c r="B27" s="1" t="str">
        <f>IF(M27="","Hide","Show")</f>
        <v>Show</v>
      </c>
      <c r="C27" s="4" t="s">
        <v>48</v>
      </c>
      <c r="E27" s="13" t="str">
        <f>"""UICACS"","""",""SQL="",""2=DOCNUM"",""33031028"",""14=CUSTREF"",""8000008033"",""14=U_CUSTREF"",""8000008033"",""15=DOCDATE"",""27/02/2023"",""15=TAXDATE"",""27/02/2023"",""14=CARDCODE"",""CI0099-SGD"",""14=CARDNAME"",""INTEGRATED HEALTH INFORMATION SYSTEMS PTE. LTD."",""14=ITEMCODE"",""MS"&amp;"77D-00111GLP"",""14=ITEMNAME"",""MS VSPROwMSDN ALNG SA MVL"",""10=QUANTITY"",""1.000000"",""14=U_PONO"",""941790A"",""15=U_PODATE"",""17/02/2023"",""10=U_TLINTCOS"",""0.000000"",""2=SLPCODE"",""114"",""14=SLPNAME"",""E0001-AW"",""14=MEMO"",""ANGIE WONG"",""14=CONTACTNAME"",""E-INVOICE(AP DI"&amp;"RECT)"",""10=LINETOTAL"",""141.130000"",""14=U_ENR"","""",""14=U_MSENR"",""S7138270"",""14=U_MSPCN"",""AD5A91AA"",""14=ADDRESS2"",""NANDINI DEVI_x000D_INTEGRATED HEALTH INFORMATION SYSTEMS PTE. LTD. 6 SERANGOON NORTH AVENUE 5, #01-01/02 SINGAPORE 554910_x000D_NANDINI DEVI_x000D_TEL: 84989294_x000D_"&amp;"FAX: _x000D_EMAIL: nandini.sivasubramaniam@ihis.com.sg"""</f>
        <v>"UICACS","","SQL=","2=DOCNUM","33031028","14=CUSTREF","8000008033","14=U_CUSTREF","8000008033","15=DOCDATE","27/02/2023","15=TAXDATE","27/02/2023","14=CARDCODE","CI0099-SGD","14=CARDNAME","INTEGRATED HEALTH INFORMATION SYSTEMS PTE. LTD.","14=ITEMCODE","MS77D-00111GLP","14=ITEMNAME","MS VSPROwMSDN ALNG SA MVL","10=QUANTITY","1.000000","14=U_PONO","941790A","15=U_PODATE","17/02/2023","10=U_TLINTCOS","0.000000","2=SLPCODE","114","14=SLPNAME","E0001-AW","14=MEMO","ANGIE WONG","14=CONTACTNAME","E-INVOICE(AP DIRECT)","10=LINETOTAL","141.130000","14=U_ENR","","14=U_MSENR","S7138270","14=U_MSPCN","AD5A91AA","14=ADDRESS2","NANDINI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27" s="4">
        <f>MONTH(N27)</f>
        <v>2</v>
      </c>
      <c r="L27" s="4">
        <f>YEAR(N27)</f>
        <v>2023</v>
      </c>
      <c r="M27" s="4">
        <v>33031028</v>
      </c>
      <c r="N27" s="54">
        <v>44979</v>
      </c>
      <c r="O27" s="4" t="s">
        <v>428</v>
      </c>
      <c r="P27" s="4" t="s">
        <v>429</v>
      </c>
      <c r="Q27" s="4" t="s">
        <v>430</v>
      </c>
      <c r="R27" s="4" t="s">
        <v>431</v>
      </c>
      <c r="S27" s="54" t="s">
        <v>446</v>
      </c>
      <c r="T27" s="54">
        <v>44974</v>
      </c>
      <c r="U27" s="54" t="s">
        <v>447</v>
      </c>
      <c r="V27" s="54">
        <v>44979</v>
      </c>
      <c r="W27" s="55">
        <f>SUM(N27-T27)</f>
        <v>5</v>
      </c>
      <c r="X27" s="70" t="s">
        <v>448</v>
      </c>
      <c r="Y27" s="70" t="s">
        <v>449</v>
      </c>
      <c r="Z27" s="70" t="s">
        <v>436</v>
      </c>
      <c r="AA27" s="64">
        <v>1</v>
      </c>
      <c r="AB27" s="70" t="s">
        <v>444</v>
      </c>
      <c r="AC27" s="40">
        <f>IFERROR(AD27/AA27,0)</f>
        <v>141.13</v>
      </c>
      <c r="AD27" s="40">
        <v>141.13</v>
      </c>
      <c r="AE27" s="68" t="s">
        <v>438</v>
      </c>
      <c r="AF27" s="40">
        <v>141.13</v>
      </c>
      <c r="AG27" s="68" t="s">
        <v>95</v>
      </c>
      <c r="AH27" s="72" t="s">
        <v>450</v>
      </c>
      <c r="AI27" s="18"/>
      <c r="AJ27" s="68" t="s">
        <v>96</v>
      </c>
      <c r="AK27" s="4" t="s">
        <v>448</v>
      </c>
      <c r="AL27" s="4" t="s">
        <v>449</v>
      </c>
      <c r="AM27" s="4" t="s">
        <v>454</v>
      </c>
      <c r="AN27" s="4" t="s">
        <v>455</v>
      </c>
      <c r="AO27" s="4" t="s">
        <v>456</v>
      </c>
      <c r="AP27" s="4" t="s">
        <v>438</v>
      </c>
    </row>
    <row r="28" spans="1:42">
      <c r="A28" s="1" t="s">
        <v>136</v>
      </c>
      <c r="B28" s="1" t="str">
        <f>IF(M28="","Hide","Show")</f>
        <v>Show</v>
      </c>
      <c r="C28" s="4" t="s">
        <v>48</v>
      </c>
      <c r="E28" s="13" t="str">
        <f>"""UICACS"","""",""SQL="",""2=DOCNUM"",""33031028"",""14=CUSTREF"",""8000008033"",""14=U_CUSTREF"",""8000008033"",""15=DOCDATE"",""27/02/2023"",""15=TAXDATE"",""27/02/2023"",""14=CARDCODE"",""CI0099-SGD"",""14=CARDNAME"",""INTEGRATED HEALTH INFORMATION SYSTEMS PTE. LTD."",""14=ITEMCODE"",""MS"&amp;"77D-00111GLP"",""14=ITEMNAME"",""MS VSPROwMSDN ALNG SA MVL"",""10=QUANTITY"",""20.000000"",""14=U_PONO"",""941790A"",""15=U_PODATE"",""17/02/2023"",""10=U_TLINTCOS"",""0.000000"",""2=SLPCODE"",""114"",""14=SLPNAME"",""E0001-AW"",""14=MEMO"",""ANGIE WONG"",""14=CONTACTNAME"",""E-INVOICE(AP D"&amp;"IRECT)"",""10=LINETOTAL"",""2819.000000"",""14=U_ENR"","""",""14=U_MSENR"",""S7138270"",""14=U_MSPCN"",""AD5A91AA"",""14=ADDRESS2"",""NANDINI DEVI_x000D_INTEGRATED HEALTH INFORMATION SYSTEMS PTE. LTD. 6 SERANGOON NORTH AVENUE 5, #01-01/02 SINGAPORE 554910_x000D_NANDINI DEVI_x000D_TEL: 8498929"&amp;"4_x000D_FAX: _x000D_EMAIL: nandini.sivasubramaniam@ihis.com.sg"""</f>
        <v>"UICACS","","SQL=","2=DOCNUM","33031028","14=CUSTREF","8000008033","14=U_CUSTREF","8000008033","15=DOCDATE","27/02/2023","15=TAXDATE","27/02/2023","14=CARDCODE","CI0099-SGD","14=CARDNAME","INTEGRATED HEALTH INFORMATION SYSTEMS PTE. LTD.","14=ITEMCODE","MS77D-00111GLP","14=ITEMNAME","MS VSPROwMSDN ALNG SA MVL","10=QUANTITY","20.000000","14=U_PONO","941790A","15=U_PODATE","17/02/2023","10=U_TLINTCOS","0.000000","2=SLPCODE","114","14=SLPNAME","E0001-AW","14=MEMO","ANGIE WONG","14=CONTACTNAME","E-INVOICE(AP DIRECT)","10=LINETOTAL","2819.000000","14=U_ENR","","14=U_MSENR","S7138270","14=U_MSPCN","AD5A91AA","14=ADDRESS2","NANDINI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28" s="4">
        <f>MONTH(N28)</f>
        <v>2</v>
      </c>
      <c r="L28" s="4">
        <f>YEAR(N28)</f>
        <v>2023</v>
      </c>
      <c r="M28" s="4">
        <v>33031028</v>
      </c>
      <c r="N28" s="54">
        <v>44979</v>
      </c>
      <c r="O28" s="4" t="s">
        <v>428</v>
      </c>
      <c r="P28" s="4" t="s">
        <v>429</v>
      </c>
      <c r="Q28" s="4" t="s">
        <v>430</v>
      </c>
      <c r="R28" s="4" t="s">
        <v>431</v>
      </c>
      <c r="S28" s="54" t="s">
        <v>446</v>
      </c>
      <c r="T28" s="54">
        <v>44974</v>
      </c>
      <c r="U28" s="54" t="s">
        <v>447</v>
      </c>
      <c r="V28" s="54">
        <v>44979</v>
      </c>
      <c r="W28" s="55">
        <f>SUM(N28-T28)</f>
        <v>5</v>
      </c>
      <c r="X28" s="70" t="s">
        <v>448</v>
      </c>
      <c r="Y28" s="70" t="s">
        <v>449</v>
      </c>
      <c r="Z28" s="70" t="s">
        <v>436</v>
      </c>
      <c r="AA28" s="64">
        <v>20</v>
      </c>
      <c r="AB28" s="70" t="s">
        <v>444</v>
      </c>
      <c r="AC28" s="40">
        <f>IFERROR(AD28/AA28,0)</f>
        <v>140.94999999999999</v>
      </c>
      <c r="AD28" s="40">
        <v>2819</v>
      </c>
      <c r="AE28" s="68" t="s">
        <v>438</v>
      </c>
      <c r="AF28" s="40">
        <v>2819</v>
      </c>
      <c r="AG28" s="68" t="s">
        <v>95</v>
      </c>
      <c r="AH28" s="72" t="s">
        <v>450</v>
      </c>
      <c r="AI28" s="18"/>
      <c r="AJ28" s="68" t="s">
        <v>96</v>
      </c>
      <c r="AK28" s="4" t="s">
        <v>448</v>
      </c>
      <c r="AL28" s="4" t="s">
        <v>449</v>
      </c>
      <c r="AM28" s="4" t="s">
        <v>454</v>
      </c>
      <c r="AN28" s="4" t="s">
        <v>455</v>
      </c>
      <c r="AO28" s="4" t="s">
        <v>456</v>
      </c>
      <c r="AP28" s="4" t="s">
        <v>438</v>
      </c>
    </row>
    <row r="29" spans="1:42">
      <c r="A29" s="1" t="s">
        <v>136</v>
      </c>
      <c r="B29" s="1" t="str">
        <f>IF(M29="","Hide","Show")</f>
        <v>Show</v>
      </c>
      <c r="C29" s="4" t="s">
        <v>48</v>
      </c>
      <c r="E29" s="13" t="str">
        <f>"""UICACS"","""",""SQL="",""2=DOCNUM"",""33031040"",""14=CUSTREF"",""8000008033"",""14=U_CUSTREF"",""8000008033"",""15=DOCDATE"",""28/02/2023"",""15=TAXDATE"",""28/02/2023"",""14=CARDCODE"",""CI0099-SGD"",""14=CARDNAME"",""INTEGRATED HEALTH INFORMATION SYSTEMS PTE. LTD."",""14=ITEMCODE"",""MS"&amp;"77D-00111GLP"",""14=ITEMNAME"",""MS VSPROwMSDN ALNG SA MVL"",""10=QUANTITY"",""20.000000"",""14=U_PONO"",""941790A"",""15=U_PODATE"",""17/02/2023"",""10=U_TLINTCOS"",""0.000000"",""2=SLPCODE"",""114"",""14=SLPNAME"",""E0001-AW"",""14=MEMO"",""ANGIE WONG"",""14=CONTACTNAME"",""E-INVOICE(AP D"&amp;"IRECT)"",""10=LINETOTAL"",""2819.000000"",""14=U_ENR"","""",""14=U_MSENR"",""S7138270"",""14=U_MSPCN"",""AD5A91AA"",""14=ADDRESS2"",""NANDINI DEVI_x000D_INTEGRATED HEALTH INFORMATION SYSTEMS PTE. LTD. 6 SERANGOON NORTH AVENUE 5, #01-01/02 SINGAPORE 554910_x000D_NANDINI DEVI_x000D_TEL: 8498929"&amp;"4_x000D_FAX: _x000D_EMAIL: nandini.sivasubramaniam@ihis.com.sg"""</f>
        <v>"UICACS","","SQL=","2=DOCNUM","33031040","14=CUSTREF","8000008033","14=U_CUSTREF","8000008033","15=DOCDATE","28/02/2023","15=TAXDATE","28/02/2023","14=CARDCODE","CI0099-SGD","14=CARDNAME","INTEGRATED HEALTH INFORMATION SYSTEMS PTE. LTD.","14=ITEMCODE","MS77D-00111GLP","14=ITEMNAME","MS VSPROwMSDN ALNG SA MVL","10=QUANTITY","20.000000","14=U_PONO","941790A","15=U_PODATE","17/02/2023","10=U_TLINTCOS","0.000000","2=SLPCODE","114","14=SLPNAME","E0001-AW","14=MEMO","ANGIE WONG","14=CONTACTNAME","E-INVOICE(AP DIRECT)","10=LINETOTAL","2819.000000","14=U_ENR","","14=U_MSENR","S7138270","14=U_MSPCN","AD5A91AA","14=ADDRESS2","NANDINI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29" s="4">
        <f>MONTH(N29)</f>
        <v>2</v>
      </c>
      <c r="L29" s="4">
        <f>YEAR(N29)</f>
        <v>2023</v>
      </c>
      <c r="M29" s="4">
        <v>33031040</v>
      </c>
      <c r="N29" s="54">
        <v>44979</v>
      </c>
      <c r="O29" s="4" t="s">
        <v>428</v>
      </c>
      <c r="P29" s="4" t="s">
        <v>429</v>
      </c>
      <c r="Q29" s="4" t="s">
        <v>430</v>
      </c>
      <c r="R29" s="4" t="s">
        <v>431</v>
      </c>
      <c r="S29" s="54" t="s">
        <v>446</v>
      </c>
      <c r="T29" s="54">
        <v>44974</v>
      </c>
      <c r="U29" s="54" t="s">
        <v>447</v>
      </c>
      <c r="V29" s="54">
        <v>44979</v>
      </c>
      <c r="W29" s="55">
        <f>SUM(N29-T29)</f>
        <v>5</v>
      </c>
      <c r="X29" s="70" t="s">
        <v>448</v>
      </c>
      <c r="Y29" s="70" t="s">
        <v>449</v>
      </c>
      <c r="Z29" s="70" t="s">
        <v>436</v>
      </c>
      <c r="AA29" s="64">
        <v>20</v>
      </c>
      <c r="AB29" s="70" t="s">
        <v>444</v>
      </c>
      <c r="AC29" s="40">
        <f>IFERROR(AD29/AA29,0)</f>
        <v>140.94999999999999</v>
      </c>
      <c r="AD29" s="40">
        <v>2819</v>
      </c>
      <c r="AE29" s="68" t="s">
        <v>438</v>
      </c>
      <c r="AF29" s="40">
        <v>2819</v>
      </c>
      <c r="AG29" s="68" t="s">
        <v>95</v>
      </c>
      <c r="AH29" s="72" t="s">
        <v>450</v>
      </c>
      <c r="AI29" s="18"/>
      <c r="AJ29" s="68" t="s">
        <v>96</v>
      </c>
      <c r="AK29" s="4" t="s">
        <v>448</v>
      </c>
      <c r="AL29" s="4" t="s">
        <v>449</v>
      </c>
      <c r="AM29" s="4" t="s">
        <v>454</v>
      </c>
      <c r="AN29" s="4" t="s">
        <v>455</v>
      </c>
      <c r="AO29" s="4" t="s">
        <v>456</v>
      </c>
      <c r="AP29" s="4" t="s">
        <v>438</v>
      </c>
    </row>
    <row r="30" spans="1:42">
      <c r="A30" s="1" t="s">
        <v>136</v>
      </c>
      <c r="B30" s="1" t="str">
        <f>IF(M30="","Hide","Show")</f>
        <v>Show</v>
      </c>
      <c r="C30" s="4" t="s">
        <v>48</v>
      </c>
      <c r="E30" s="13" t="str">
        <f>"""UICACS"","""",""SQL="",""2=DOCNUM"",""33031040"",""14=CUSTREF"",""8000008033"",""14=U_CUSTREF"",""8000008033"",""15=DOCDATE"",""28/02/2023"",""15=TAXDATE"",""28/02/2023"",""14=CARDCODE"",""CI0099-SGD"",""14=CARDNAME"",""INTEGRATED HEALTH INFORMATION SYSTEMS PTE. LTD."",""14=ITEMCODE"",""MS"&amp;"77D-00111GLP"",""14=ITEMNAME"",""MS VSPROwMSDN ALNG SA MVL"",""10=QUANTITY"",""1.000000"",""14=U_PONO"",""941790A"",""15=U_PODATE"",""17/02/2023"",""10=U_TLINTCOS"",""0.000000"",""2=SLPCODE"",""114"",""14=SLPNAME"",""E0001-AW"",""14=MEMO"",""ANGIE WONG"",""14=CONTACTNAME"",""E-INVOICE(AP DI"&amp;"RECT)"",""10=LINETOTAL"",""141.130000"",""14=U_ENR"","""",""14=U_MSENR"",""S7138270"",""14=U_MSPCN"",""AD5A91AA"",""14=ADDRESS2"",""NANDINI DEVI_x000D_INTEGRATED HEALTH INFORMATION SYSTEMS PTE. LTD. 6 SERANGOON NORTH AVENUE 5, #01-01/02 SINGAPORE 554910_x000D_NANDINI DEVI_x000D_TEL: 84989294_x000D_"&amp;"FAX: _x000D_EMAIL: nandini.sivasubramaniam@ihis.com.sg"""</f>
        <v>"UICACS","","SQL=","2=DOCNUM","33031040","14=CUSTREF","8000008033","14=U_CUSTREF","8000008033","15=DOCDATE","28/02/2023","15=TAXDATE","28/02/2023","14=CARDCODE","CI0099-SGD","14=CARDNAME","INTEGRATED HEALTH INFORMATION SYSTEMS PTE. LTD.","14=ITEMCODE","MS77D-00111GLP","14=ITEMNAME","MS VSPROwMSDN ALNG SA MVL","10=QUANTITY","1.000000","14=U_PONO","941790A","15=U_PODATE","17/02/2023","10=U_TLINTCOS","0.000000","2=SLPCODE","114","14=SLPNAME","E0001-AW","14=MEMO","ANGIE WONG","14=CONTACTNAME","E-INVOICE(AP DIRECT)","10=LINETOTAL","141.130000","14=U_ENR","","14=U_MSENR","S7138270","14=U_MSPCN","AD5A91AA","14=ADDRESS2","NANDINI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30" s="4">
        <f>MONTH(N30)</f>
        <v>2</v>
      </c>
      <c r="L30" s="4">
        <f>YEAR(N30)</f>
        <v>2023</v>
      </c>
      <c r="M30" s="4">
        <v>33031040</v>
      </c>
      <c r="N30" s="54">
        <v>44979</v>
      </c>
      <c r="O30" s="4" t="s">
        <v>428</v>
      </c>
      <c r="P30" s="4" t="s">
        <v>429</v>
      </c>
      <c r="Q30" s="4" t="s">
        <v>430</v>
      </c>
      <c r="R30" s="4" t="s">
        <v>431</v>
      </c>
      <c r="S30" s="54" t="s">
        <v>446</v>
      </c>
      <c r="T30" s="54">
        <v>44974</v>
      </c>
      <c r="U30" s="54" t="s">
        <v>447</v>
      </c>
      <c r="V30" s="54">
        <v>44979</v>
      </c>
      <c r="W30" s="55">
        <f>SUM(N30-T30)</f>
        <v>5</v>
      </c>
      <c r="X30" s="70" t="s">
        <v>448</v>
      </c>
      <c r="Y30" s="70" t="s">
        <v>449</v>
      </c>
      <c r="Z30" s="70" t="s">
        <v>436</v>
      </c>
      <c r="AA30" s="64">
        <v>1</v>
      </c>
      <c r="AB30" s="70" t="s">
        <v>444</v>
      </c>
      <c r="AC30" s="40">
        <f>IFERROR(AD30/AA30,0)</f>
        <v>141.13</v>
      </c>
      <c r="AD30" s="40">
        <v>141.13</v>
      </c>
      <c r="AE30" s="68" t="s">
        <v>438</v>
      </c>
      <c r="AF30" s="40">
        <v>141.13</v>
      </c>
      <c r="AG30" s="68" t="s">
        <v>95</v>
      </c>
      <c r="AH30" s="72" t="s">
        <v>450</v>
      </c>
      <c r="AI30" s="18"/>
      <c r="AJ30" s="68" t="s">
        <v>96</v>
      </c>
      <c r="AK30" s="4" t="s">
        <v>448</v>
      </c>
      <c r="AL30" s="4" t="s">
        <v>449</v>
      </c>
      <c r="AM30" s="4" t="s">
        <v>454</v>
      </c>
      <c r="AN30" s="4" t="s">
        <v>455</v>
      </c>
      <c r="AO30" s="4" t="s">
        <v>456</v>
      </c>
      <c r="AP30" s="4" t="s">
        <v>438</v>
      </c>
    </row>
    <row r="31" spans="1:42">
      <c r="A31" s="1" t="s">
        <v>136</v>
      </c>
      <c r="B31" s="1" t="str">
        <f>IF(M31="","Hide","Show")</f>
        <v>Show</v>
      </c>
      <c r="C31" s="4" t="s">
        <v>48</v>
      </c>
      <c r="E31" s="13" t="str">
        <f>"""UICACS"","""",""SQL="",""2=DOCNUM"",""33031040"",""14=CUSTREF"",""8000008033"",""14=U_CUSTREF"",""8000008033"",""15=DOCDATE"",""28/02/2023"",""15=TAXDATE"",""28/02/2023"",""14=CARDCODE"",""CI0099-SGD"",""14=CARDNAME"",""INTEGRATED HEALTH INFORMATION SYSTEMS PTE. LTD."",""14=ITEMCODE"",""MS"&amp;"77D-00110GLP"",""14=ITEMNAME"",""MS VSPROwMSDN ALNG LICSAPk MVL"",""10=QUANTITY"",""1.000000"",""14=U_PONO"",""941790A"",""15=U_PODATE"",""17/02/2023"",""10=U_TLINTCOS"",""0.000000"",""2=SLPCODE"",""114"",""14=SLPNAME"",""E0001-AW"",""14=MEMO"",""ANGIE WONG"",""14=CONTACTNAME"",""E-INVOICE("&amp;"AP DIRECT)"",""10=LINETOTAL"",""166.570000"",""14=U_ENR"","""",""14=U_MSENR"",""S7138270"",""14=U_MSPCN"",""AD5A91AA"",""14=ADDRESS2"",""NANDINI DEVI_x000D_INTEGRATED HEALTH INFORMATION SYSTEMS PTE. LTD. 6 SERANGOON NORTH AVENUE 5, #01-01/02 SINGAPORE 554910_x000D_NANDINI DEVI_x000D_TEL: 8498"&amp;"9294_x000D_FAX: _x000D_EMAIL: nandini.sivasubramaniam@ihis.com.sg"""</f>
        <v>"UICACS","","SQL=","2=DOCNUM","33031040","14=CUSTREF","8000008033","14=U_CUSTREF","8000008033","15=DOCDATE","28/02/2023","15=TAXDATE","28/02/2023","14=CARDCODE","CI0099-SGD","14=CARDNAME","INTEGRATED HEALTH INFORMATION SYSTEMS PTE. LTD.","14=ITEMCODE","MS77D-00110GLP","14=ITEMNAME","MS VSPROwMSDN ALNG LICSAPk MVL","10=QUANTITY","1.000000","14=U_PONO","941790A","15=U_PODATE","17/02/2023","10=U_TLINTCOS","0.000000","2=SLPCODE","114","14=SLPNAME","E0001-AW","14=MEMO","ANGIE WONG","14=CONTACTNAME","E-INVOICE(AP DIRECT)","10=LINETOTAL","166.570000","14=U_ENR","","14=U_MSENR","S7138270","14=U_MSPCN","AD5A91AA","14=ADDRESS2","NANDINI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31" s="4">
        <f>MONTH(N31)</f>
        <v>2</v>
      </c>
      <c r="L31" s="4">
        <f>YEAR(N31)</f>
        <v>2023</v>
      </c>
      <c r="M31" s="4">
        <v>33031040</v>
      </c>
      <c r="N31" s="54">
        <v>44979</v>
      </c>
      <c r="O31" s="4" t="s">
        <v>428</v>
      </c>
      <c r="P31" s="4" t="s">
        <v>429</v>
      </c>
      <c r="Q31" s="4" t="s">
        <v>430</v>
      </c>
      <c r="R31" s="4" t="s">
        <v>431</v>
      </c>
      <c r="S31" s="54" t="s">
        <v>446</v>
      </c>
      <c r="T31" s="54">
        <v>44974</v>
      </c>
      <c r="U31" s="54" t="s">
        <v>447</v>
      </c>
      <c r="V31" s="54">
        <v>44979</v>
      </c>
      <c r="W31" s="55">
        <f>SUM(N31-T31)</f>
        <v>5</v>
      </c>
      <c r="X31" s="70" t="s">
        <v>451</v>
      </c>
      <c r="Y31" s="70" t="s">
        <v>452</v>
      </c>
      <c r="Z31" s="70" t="s">
        <v>436</v>
      </c>
      <c r="AA31" s="64">
        <v>1</v>
      </c>
      <c r="AB31" s="70" t="s">
        <v>444</v>
      </c>
      <c r="AC31" s="40">
        <f>IFERROR(AD31/AA31,0)</f>
        <v>166.57</v>
      </c>
      <c r="AD31" s="40">
        <v>166.57</v>
      </c>
      <c r="AE31" s="68" t="s">
        <v>438</v>
      </c>
      <c r="AF31" s="40">
        <v>166.57</v>
      </c>
      <c r="AG31" s="68" t="s">
        <v>95</v>
      </c>
      <c r="AH31" s="72" t="s">
        <v>450</v>
      </c>
      <c r="AI31" s="18"/>
      <c r="AJ31" s="68" t="s">
        <v>96</v>
      </c>
      <c r="AK31" s="4" t="s">
        <v>451</v>
      </c>
      <c r="AL31" s="4" t="s">
        <v>452</v>
      </c>
      <c r="AM31" s="4" t="s">
        <v>457</v>
      </c>
      <c r="AN31" s="4" t="s">
        <v>455</v>
      </c>
      <c r="AO31" s="4" t="s">
        <v>456</v>
      </c>
      <c r="AP31" s="4" t="s">
        <v>438</v>
      </c>
    </row>
    <row r="32" spans="1:42">
      <c r="A32" s="1" t="s">
        <v>136</v>
      </c>
      <c r="B32" s="1" t="str">
        <f>IF(M32="","Hide","Show")</f>
        <v>Show</v>
      </c>
      <c r="C32" s="4" t="s">
        <v>48</v>
      </c>
      <c r="E32" s="13" t="str">
        <f>"""UICACS"","""",""SQL="",""2=DOCNUM"",""33031040"",""14=CUSTREF"",""8000008033"",""14=U_CUSTREF"",""8000008033"",""15=DOCDATE"",""28/02/2023"",""15=TAXDATE"",""28/02/2023"",""14=CARDCODE"",""CI0099-SGD"",""14=CARDNAME"",""INTEGRATED HEALTH INFORMATION SYSTEMS PTE. LTD."",""14=ITEMCODE"",""MS"&amp;"77D-00110GLP"",""14=ITEMNAME"",""MS VSPROwMSDN ALNG LICSAPk MVL"",""10=QUANTITY"",""9.000000"",""14=U_PONO"",""941790A"",""15=U_PODATE"",""17/02/2023"",""10=U_TLINTCOS"",""0.000000"",""2=SLPCODE"",""114"",""14=SLPNAME"",""E0001-AW"",""14=MEMO"",""ANGIE WONG"",""14=CONTACTNAME"",""E-INVOICE("&amp;"AP DIRECT)"",""10=LINETOTAL"",""1498.410000"",""14=U_ENR"","""",""14=U_MSENR"",""S7138270"",""14=U_MSPCN"",""AD5A91AA"",""14=ADDRESS2"",""NANDINI DEVI_x000D_INTEGRATED HEALTH INFORMATION SYSTEMS PTE. LTD. 6 SERANGOON NORTH AVENUE 5, #01-01/02 SINGAPORE 554910_x000D_NANDINI DEVI_x000D_TEL: 849"&amp;"89294_x000D_FAX: _x000D_EMAIL: nandini.sivasubramaniam@ihis.com.sg"""</f>
        <v>"UICACS","","SQL=","2=DOCNUM","33031040","14=CUSTREF","8000008033","14=U_CUSTREF","8000008033","15=DOCDATE","28/02/2023","15=TAXDATE","28/02/2023","14=CARDCODE","CI0099-SGD","14=CARDNAME","INTEGRATED HEALTH INFORMATION SYSTEMS PTE. LTD.","14=ITEMCODE","MS77D-00110GLP","14=ITEMNAME","MS VSPROwMSDN ALNG LICSAPk MVL","10=QUANTITY","9.000000","14=U_PONO","941790A","15=U_PODATE","17/02/2023","10=U_TLINTCOS","0.000000","2=SLPCODE","114","14=SLPNAME","E0001-AW","14=MEMO","ANGIE WONG","14=CONTACTNAME","E-INVOICE(AP DIRECT)","10=LINETOTAL","1498.410000","14=U_ENR","","14=U_MSENR","S7138270","14=U_MSPCN","AD5A91AA","14=ADDRESS2","NANDINI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nandini.sivasubramaniam@ihis.com.sg"</v>
      </c>
      <c r="K32" s="4">
        <f>MONTH(N32)</f>
        <v>2</v>
      </c>
      <c r="L32" s="4">
        <f>YEAR(N32)</f>
        <v>2023</v>
      </c>
      <c r="M32" s="4">
        <v>33031040</v>
      </c>
      <c r="N32" s="54">
        <v>44979</v>
      </c>
      <c r="O32" s="4" t="s">
        <v>428</v>
      </c>
      <c r="P32" s="4" t="s">
        <v>429</v>
      </c>
      <c r="Q32" s="4" t="s">
        <v>430</v>
      </c>
      <c r="R32" s="4" t="s">
        <v>431</v>
      </c>
      <c r="S32" s="54" t="s">
        <v>446</v>
      </c>
      <c r="T32" s="54">
        <v>44974</v>
      </c>
      <c r="U32" s="54" t="s">
        <v>447</v>
      </c>
      <c r="V32" s="54">
        <v>44979</v>
      </c>
      <c r="W32" s="55">
        <f>SUM(N32-T32)</f>
        <v>5</v>
      </c>
      <c r="X32" s="70" t="s">
        <v>451</v>
      </c>
      <c r="Y32" s="70" t="s">
        <v>452</v>
      </c>
      <c r="Z32" s="70" t="s">
        <v>436</v>
      </c>
      <c r="AA32" s="64">
        <v>9</v>
      </c>
      <c r="AB32" s="70" t="s">
        <v>444</v>
      </c>
      <c r="AC32" s="40">
        <f>IFERROR(AD32/AA32,0)</f>
        <v>166.49</v>
      </c>
      <c r="AD32" s="40">
        <v>1498.41</v>
      </c>
      <c r="AE32" s="68" t="s">
        <v>438</v>
      </c>
      <c r="AF32" s="40">
        <v>1498.41</v>
      </c>
      <c r="AG32" s="68" t="s">
        <v>95</v>
      </c>
      <c r="AH32" s="72" t="s">
        <v>450</v>
      </c>
      <c r="AI32" s="18"/>
      <c r="AJ32" s="68" t="s">
        <v>96</v>
      </c>
      <c r="AK32" s="4" t="s">
        <v>451</v>
      </c>
      <c r="AL32" s="4" t="s">
        <v>452</v>
      </c>
      <c r="AM32" s="4" t="s">
        <v>457</v>
      </c>
      <c r="AN32" s="4" t="s">
        <v>455</v>
      </c>
      <c r="AO32" s="4" t="s">
        <v>456</v>
      </c>
      <c r="AP32" s="4" t="s">
        <v>438</v>
      </c>
    </row>
    <row r="33" spans="2:59" hidden="1">
      <c r="B33" s="1" t="str">
        <f>IF(M33="","Hide","Show")</f>
        <v>Hide</v>
      </c>
      <c r="C33" s="4" t="s">
        <v>49</v>
      </c>
      <c r="E33" s="13" t="s">
        <v>427</v>
      </c>
      <c r="M33" s="4" t="s">
        <v>427</v>
      </c>
      <c r="N33" s="41" t="s">
        <v>427</v>
      </c>
      <c r="O33" s="4" t="s">
        <v>427</v>
      </c>
      <c r="P33" s="4"/>
      <c r="Q33" s="4" t="s">
        <v>427</v>
      </c>
      <c r="R33" s="4" t="s">
        <v>427</v>
      </c>
      <c r="T33" s="48" t="s">
        <v>427</v>
      </c>
      <c r="U33" s="48" t="s">
        <v>427</v>
      </c>
      <c r="V33" s="56"/>
      <c r="W33" s="55"/>
      <c r="X33" s="4" t="s">
        <v>427</v>
      </c>
      <c r="Y33" s="4" t="s">
        <v>427</v>
      </c>
      <c r="Z33" s="4" t="s">
        <v>427</v>
      </c>
      <c r="AA33" s="64" t="s">
        <v>427</v>
      </c>
      <c r="AB33" s="4" t="s">
        <v>427</v>
      </c>
      <c r="AC33" s="40">
        <f>IFERROR(AD33/AA33,0)</f>
        <v>0</v>
      </c>
      <c r="AD33" s="40" t="s">
        <v>427</v>
      </c>
      <c r="AE33" s="68"/>
      <c r="AF33" s="18"/>
      <c r="AG33" s="68"/>
      <c r="AH33" s="18" t="s">
        <v>427</v>
      </c>
      <c r="AI33" s="18"/>
      <c r="AJ33" s="68"/>
      <c r="AK33" s="18"/>
      <c r="AL33" s="5" t="s">
        <v>427</v>
      </c>
      <c r="AM33" s="4" t="s">
        <v>427</v>
      </c>
    </row>
    <row r="34" spans="2:59" hidden="1">
      <c r="B34" s="1" t="str">
        <f>IF(M34="","Hide","Show")</f>
        <v>Hide</v>
      </c>
      <c r="C34" s="4" t="s">
        <v>50</v>
      </c>
      <c r="E34" s="13" t="s">
        <v>427</v>
      </c>
      <c r="M34" s="4" t="s">
        <v>427</v>
      </c>
      <c r="N34" s="41" t="s">
        <v>427</v>
      </c>
      <c r="O34" s="4" t="s">
        <v>427</v>
      </c>
      <c r="P34" s="4"/>
      <c r="Q34" s="4" t="s">
        <v>427</v>
      </c>
      <c r="R34" s="4" t="s">
        <v>427</v>
      </c>
      <c r="T34" s="48" t="s">
        <v>427</v>
      </c>
      <c r="U34" s="48" t="s">
        <v>427</v>
      </c>
      <c r="V34" s="56"/>
      <c r="W34" s="55"/>
      <c r="X34" s="4" t="s">
        <v>427</v>
      </c>
      <c r="Y34" s="4" t="s">
        <v>427</v>
      </c>
      <c r="Z34" s="4" t="s">
        <v>427</v>
      </c>
      <c r="AA34" s="64" t="s">
        <v>427</v>
      </c>
      <c r="AB34" s="4" t="s">
        <v>427</v>
      </c>
      <c r="AC34" s="40">
        <f>IFERROR(AD34/AA34,0)</f>
        <v>0</v>
      </c>
      <c r="AD34" s="40" t="s">
        <v>427</v>
      </c>
      <c r="AE34" s="68"/>
      <c r="AF34" s="18"/>
      <c r="AG34" s="68"/>
      <c r="AH34" s="18"/>
      <c r="AI34" s="18"/>
      <c r="AJ34" s="68"/>
      <c r="AK34" s="18"/>
      <c r="AL34" s="5" t="s">
        <v>427</v>
      </c>
      <c r="AM34" s="4" t="s">
        <v>427</v>
      </c>
    </row>
    <row r="35" spans="2:59">
      <c r="M35" s="74"/>
      <c r="N35" s="75"/>
      <c r="O35" s="4"/>
      <c r="R35" s="74"/>
      <c r="T35" s="54"/>
      <c r="V35" s="54"/>
      <c r="W35" s="55"/>
      <c r="AC35" s="40"/>
      <c r="AD35" s="40"/>
      <c r="AF35" s="40"/>
      <c r="AH35" s="76"/>
      <c r="AJ35" s="68"/>
      <c r="AL35" s="5"/>
      <c r="AN35" s="25"/>
      <c r="AO35" s="25"/>
    </row>
    <row r="36" spans="2:59">
      <c r="AW36" s="16"/>
    </row>
    <row r="37" spans="2:59">
      <c r="AX37" s="16"/>
    </row>
    <row r="38" spans="2:59">
      <c r="AY38" s="16"/>
    </row>
    <row r="39" spans="2:59">
      <c r="AZ39" s="16"/>
    </row>
    <row r="40" spans="2:59">
      <c r="BA40" s="16"/>
    </row>
    <row r="41" spans="2:59">
      <c r="BB41" s="16"/>
    </row>
    <row r="42" spans="2:59">
      <c r="BC42" s="16"/>
    </row>
    <row r="43" spans="2:59">
      <c r="BD43" s="16"/>
    </row>
    <row r="44" spans="2:59">
      <c r="BE44" s="16"/>
    </row>
    <row r="45" spans="2:59">
      <c r="BF45" s="16"/>
    </row>
    <row r="46" spans="2:59">
      <c r="BG46" s="16"/>
    </row>
  </sheetData>
  <sortState xmlns:xlrd2="http://schemas.microsoft.com/office/spreadsheetml/2017/richdata2" ref="A24:BG32">
    <sortCondition ref="M24:M32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57</v>
      </c>
      <c r="S2" s="33" t="s">
        <v>58</v>
      </c>
    </row>
    <row r="3" spans="1:19">
      <c r="B3" s="34" t="s">
        <v>59</v>
      </c>
      <c r="C3" s="35" t="s">
        <v>60</v>
      </c>
      <c r="D3" s="34" t="s">
        <v>39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40</v>
      </c>
      <c r="J3" s="34" t="s">
        <v>65</v>
      </c>
      <c r="K3" s="34" t="s">
        <v>66</v>
      </c>
      <c r="L3" s="34" t="s">
        <v>67</v>
      </c>
      <c r="M3" s="34" t="s">
        <v>68</v>
      </c>
      <c r="N3" s="34" t="s">
        <v>69</v>
      </c>
      <c r="O3" s="34" t="s">
        <v>70</v>
      </c>
      <c r="P3" s="35" t="s">
        <v>71</v>
      </c>
      <c r="Q3" s="34" t="s">
        <v>72</v>
      </c>
      <c r="R3" s="36" t="e">
        <v>#VALUE!</v>
      </c>
      <c r="S3" s="36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6"/>
      <c r="S4" s="36"/>
    </row>
    <row r="5" spans="1:19" ht="195">
      <c r="B5" t="s">
        <v>74</v>
      </c>
      <c r="C5" s="30" t="s">
        <v>54</v>
      </c>
    </row>
    <row r="7" spans="1:19" ht="195">
      <c r="C7" s="30" t="s">
        <v>56</v>
      </c>
    </row>
    <row r="9" spans="1:19" ht="195">
      <c r="C9" s="30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73" t="s">
        <v>104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274</v>
      </c>
    </row>
    <row r="4" spans="1:5">
      <c r="A4" s="73" t="s">
        <v>0</v>
      </c>
      <c r="B4" s="73" t="s">
        <v>6</v>
      </c>
      <c r="C4" s="73" t="s">
        <v>275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73" t="s">
        <v>104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274</v>
      </c>
    </row>
    <row r="4" spans="1:5">
      <c r="A4" s="73" t="s">
        <v>0</v>
      </c>
      <c r="B4" s="73" t="s">
        <v>6</v>
      </c>
      <c r="C4" s="73" t="s">
        <v>275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73" t="s">
        <v>135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M1" s="73" t="s">
        <v>18</v>
      </c>
      <c r="N1" s="73" t="s">
        <v>18</v>
      </c>
      <c r="O1" s="73" t="s">
        <v>18</v>
      </c>
      <c r="Q1" s="73" t="s">
        <v>18</v>
      </c>
      <c r="R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B1" s="73" t="s">
        <v>18</v>
      </c>
      <c r="AL1" s="73" t="s">
        <v>18</v>
      </c>
      <c r="AM1" s="73" t="s">
        <v>18</v>
      </c>
      <c r="AU1" s="73" t="s">
        <v>7</v>
      </c>
      <c r="AV1" s="73" t="s">
        <v>7</v>
      </c>
    </row>
    <row r="2" spans="1:48">
      <c r="A2" s="73" t="s">
        <v>7</v>
      </c>
      <c r="D2" s="73" t="s">
        <v>19</v>
      </c>
      <c r="E2" s="73" t="s">
        <v>105</v>
      </c>
    </row>
    <row r="3" spans="1:48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8">
      <c r="A4" s="73" t="s">
        <v>7</v>
      </c>
      <c r="C4" s="73" t="s">
        <v>11</v>
      </c>
      <c r="D4" s="73" t="s">
        <v>106</v>
      </c>
      <c r="E4" s="73" t="s">
        <v>107</v>
      </c>
      <c r="F4" s="73" t="s">
        <v>51</v>
      </c>
      <c r="G4" s="73" t="s">
        <v>25</v>
      </c>
      <c r="H4" s="73" t="s">
        <v>108</v>
      </c>
    </row>
    <row r="5" spans="1:48">
      <c r="A5" s="73" t="s">
        <v>7</v>
      </c>
      <c r="C5" s="73" t="s">
        <v>10</v>
      </c>
      <c r="D5" s="73" t="s">
        <v>109</v>
      </c>
      <c r="E5" s="73" t="s">
        <v>110</v>
      </c>
      <c r="F5" s="73" t="s">
        <v>52</v>
      </c>
      <c r="G5" s="73" t="s">
        <v>25</v>
      </c>
      <c r="H5" s="73" t="s">
        <v>108</v>
      </c>
      <c r="I5" s="73" t="s">
        <v>111</v>
      </c>
    </row>
    <row r="6" spans="1:48">
      <c r="A6" s="73" t="s">
        <v>7</v>
      </c>
      <c r="C6" s="73" t="s">
        <v>41</v>
      </c>
      <c r="D6" s="73" t="s">
        <v>112</v>
      </c>
      <c r="E6" s="73" t="s">
        <v>113</v>
      </c>
      <c r="F6" s="73" t="s">
        <v>52</v>
      </c>
      <c r="G6" s="73" t="s">
        <v>25</v>
      </c>
      <c r="H6" s="73" t="s">
        <v>108</v>
      </c>
      <c r="I6" s="73" t="s">
        <v>114</v>
      </c>
    </row>
    <row r="7" spans="1:48">
      <c r="A7" s="73" t="s">
        <v>7</v>
      </c>
    </row>
    <row r="8" spans="1:48">
      <c r="A8" s="73" t="s">
        <v>7</v>
      </c>
    </row>
    <row r="9" spans="1:48">
      <c r="A9" s="73" t="s">
        <v>7</v>
      </c>
    </row>
    <row r="10" spans="1:48">
      <c r="A10" s="73" t="s">
        <v>7</v>
      </c>
    </row>
    <row r="11" spans="1:48">
      <c r="A11" s="73" t="s">
        <v>7</v>
      </c>
      <c r="C11" s="73" t="s">
        <v>27</v>
      </c>
      <c r="E11" s="73" t="s">
        <v>115</v>
      </c>
    </row>
    <row r="12" spans="1:48">
      <c r="A12" s="73" t="s">
        <v>7</v>
      </c>
      <c r="C12" s="73" t="s">
        <v>28</v>
      </c>
      <c r="E12" s="73" t="s">
        <v>116</v>
      </c>
    </row>
    <row r="13" spans="1:48">
      <c r="A13" s="73" t="s">
        <v>7</v>
      </c>
      <c r="C13" s="73" t="s">
        <v>42</v>
      </c>
      <c r="E13" s="73" t="s">
        <v>117</v>
      </c>
    </row>
    <row r="14" spans="1:48">
      <c r="A14" s="73" t="s">
        <v>7</v>
      </c>
      <c r="C14" s="73" t="s">
        <v>39</v>
      </c>
      <c r="E14" s="73" t="s">
        <v>118</v>
      </c>
    </row>
    <row r="15" spans="1:48">
      <c r="A15" s="73" t="s">
        <v>7</v>
      </c>
      <c r="C15" s="73" t="s">
        <v>43</v>
      </c>
      <c r="E15" s="73" t="s">
        <v>119</v>
      </c>
    </row>
    <row r="16" spans="1:48">
      <c r="A16" s="73" t="s">
        <v>7</v>
      </c>
      <c r="C16" s="73" t="s">
        <v>44</v>
      </c>
      <c r="E16" s="73" t="s">
        <v>120</v>
      </c>
    </row>
    <row r="17" spans="1:42">
      <c r="A17" s="73" t="s">
        <v>7</v>
      </c>
    </row>
    <row r="18" spans="1:42">
      <c r="A18" s="73" t="s">
        <v>7</v>
      </c>
    </row>
    <row r="21" spans="1:42">
      <c r="M21" s="73" t="s">
        <v>76</v>
      </c>
    </row>
    <row r="23" spans="1:42">
      <c r="E23" s="73" t="s">
        <v>29</v>
      </c>
      <c r="K23" s="73" t="s">
        <v>77</v>
      </c>
      <c r="L23" s="73" t="s">
        <v>78</v>
      </c>
      <c r="M23" s="73" t="s">
        <v>14</v>
      </c>
      <c r="N23" s="73" t="s">
        <v>16</v>
      </c>
      <c r="O23" s="73" t="s">
        <v>30</v>
      </c>
      <c r="P23" s="73" t="s">
        <v>79</v>
      </c>
      <c r="Q23" s="73" t="s">
        <v>31</v>
      </c>
      <c r="R23" s="73" t="s">
        <v>38</v>
      </c>
      <c r="S23" s="73" t="s">
        <v>15</v>
      </c>
      <c r="T23" s="73" t="s">
        <v>80</v>
      </c>
      <c r="U23" s="73" t="s">
        <v>34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37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94</v>
      </c>
      <c r="AK23" s="73" t="s">
        <v>88</v>
      </c>
      <c r="AL23" s="73" t="s">
        <v>89</v>
      </c>
      <c r="AM23" s="73" t="s">
        <v>90</v>
      </c>
      <c r="AN23" s="73" t="s">
        <v>91</v>
      </c>
      <c r="AO23" s="73" t="s">
        <v>92</v>
      </c>
      <c r="AP23" s="73" t="s">
        <v>93</v>
      </c>
    </row>
    <row r="24" spans="1:42">
      <c r="B24" s="73" t="s">
        <v>121</v>
      </c>
      <c r="C24" s="73" t="s">
        <v>48</v>
      </c>
      <c r="E24" s="73" t="s">
        <v>122</v>
      </c>
      <c r="K24" s="73" t="s">
        <v>123</v>
      </c>
      <c r="L24" s="73" t="s">
        <v>124</v>
      </c>
      <c r="M24" s="73" t="s">
        <v>152</v>
      </c>
      <c r="N24" s="73" t="s">
        <v>153</v>
      </c>
      <c r="O24" s="73" t="s">
        <v>154</v>
      </c>
      <c r="P24" s="73" t="s">
        <v>155</v>
      </c>
      <c r="Q24" s="73" t="s">
        <v>156</v>
      </c>
      <c r="R24" s="73" t="s">
        <v>157</v>
      </c>
      <c r="S24" s="73" t="s">
        <v>266</v>
      </c>
      <c r="T24" s="73" t="s">
        <v>158</v>
      </c>
      <c r="U24" s="73" t="s">
        <v>159</v>
      </c>
      <c r="V24" s="73" t="s">
        <v>160</v>
      </c>
      <c r="W24" s="73" t="s">
        <v>125</v>
      </c>
      <c r="X24" s="73" t="s">
        <v>161</v>
      </c>
      <c r="Y24" s="73" t="s">
        <v>162</v>
      </c>
      <c r="Z24" s="73" t="s">
        <v>163</v>
      </c>
      <c r="AA24" s="73" t="s">
        <v>164</v>
      </c>
      <c r="AB24" s="73" t="s">
        <v>165</v>
      </c>
      <c r="AC24" s="73" t="s">
        <v>126</v>
      </c>
      <c r="AD24" s="73" t="s">
        <v>166</v>
      </c>
      <c r="AE24" s="73" t="s">
        <v>167</v>
      </c>
      <c r="AF24" s="73" t="s">
        <v>166</v>
      </c>
      <c r="AG24" s="73" t="s">
        <v>95</v>
      </c>
      <c r="AH24" s="73" t="s">
        <v>168</v>
      </c>
      <c r="AJ24" s="73" t="s">
        <v>96</v>
      </c>
      <c r="AK24" s="73" t="s">
        <v>161</v>
      </c>
      <c r="AL24" s="73" t="s">
        <v>162</v>
      </c>
      <c r="AM24" s="73" t="s">
        <v>169</v>
      </c>
      <c r="AN24" s="73" t="s">
        <v>170</v>
      </c>
      <c r="AO24" s="73" t="s">
        <v>171</v>
      </c>
      <c r="AP24" s="73" t="s">
        <v>172</v>
      </c>
    </row>
    <row r="25" spans="1:42">
      <c r="B25" s="73" t="s">
        <v>127</v>
      </c>
      <c r="C25" s="73" t="s">
        <v>49</v>
      </c>
      <c r="E25" s="73" t="s">
        <v>128</v>
      </c>
      <c r="M25" s="73" t="s">
        <v>173</v>
      </c>
      <c r="N25" s="73" t="s">
        <v>174</v>
      </c>
      <c r="O25" s="73" t="s">
        <v>175</v>
      </c>
      <c r="Q25" s="73" t="s">
        <v>177</v>
      </c>
      <c r="R25" s="73" t="s">
        <v>178</v>
      </c>
      <c r="T25" s="73" t="s">
        <v>183</v>
      </c>
      <c r="U25" s="73" t="s">
        <v>179</v>
      </c>
      <c r="X25" s="73" t="s">
        <v>183</v>
      </c>
      <c r="Y25" s="73" t="s">
        <v>184</v>
      </c>
      <c r="Z25" s="73" t="s">
        <v>185</v>
      </c>
      <c r="AA25" s="73" t="s">
        <v>186</v>
      </c>
      <c r="AB25" s="73" t="s">
        <v>187</v>
      </c>
      <c r="AC25" s="73" t="s">
        <v>129</v>
      </c>
      <c r="AD25" s="73" t="s">
        <v>188</v>
      </c>
      <c r="AH25" s="73" t="s">
        <v>190</v>
      </c>
      <c r="AL25" s="73" t="s">
        <v>267</v>
      </c>
      <c r="AM25" s="73" t="s">
        <v>268</v>
      </c>
    </row>
    <row r="26" spans="1:42">
      <c r="B26" s="73" t="s">
        <v>130</v>
      </c>
      <c r="C26" s="73" t="s">
        <v>50</v>
      </c>
      <c r="E26" s="73" t="s">
        <v>131</v>
      </c>
      <c r="M26" s="73" t="s">
        <v>195</v>
      </c>
      <c r="N26" s="73" t="s">
        <v>196</v>
      </c>
      <c r="O26" s="73" t="s">
        <v>197</v>
      </c>
      <c r="Q26" s="73" t="s">
        <v>199</v>
      </c>
      <c r="R26" s="73" t="s">
        <v>200</v>
      </c>
      <c r="T26" s="73" t="s">
        <v>205</v>
      </c>
      <c r="U26" s="73" t="s">
        <v>201</v>
      </c>
      <c r="X26" s="73" t="s">
        <v>205</v>
      </c>
      <c r="Y26" s="73" t="s">
        <v>206</v>
      </c>
      <c r="Z26" s="73" t="s">
        <v>207</v>
      </c>
      <c r="AA26" s="73" t="s">
        <v>208</v>
      </c>
      <c r="AB26" s="73" t="s">
        <v>209</v>
      </c>
      <c r="AC26" s="73" t="s">
        <v>132</v>
      </c>
      <c r="AD26" s="73" t="s">
        <v>210</v>
      </c>
      <c r="AL26" s="73" t="s">
        <v>269</v>
      </c>
      <c r="AM26" s="73" t="s">
        <v>270</v>
      </c>
    </row>
    <row r="28" spans="1:42">
      <c r="AC28" s="73" t="s">
        <v>133</v>
      </c>
      <c r="AD28" s="73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73" t="s">
        <v>135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M1" s="73" t="s">
        <v>18</v>
      </c>
      <c r="N1" s="73" t="s">
        <v>18</v>
      </c>
      <c r="O1" s="73" t="s">
        <v>18</v>
      </c>
      <c r="Q1" s="73" t="s">
        <v>18</v>
      </c>
      <c r="R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B1" s="73" t="s">
        <v>18</v>
      </c>
      <c r="AL1" s="73" t="s">
        <v>18</v>
      </c>
      <c r="AM1" s="73" t="s">
        <v>18</v>
      </c>
      <c r="AU1" s="73" t="s">
        <v>7</v>
      </c>
      <c r="AV1" s="73" t="s">
        <v>7</v>
      </c>
    </row>
    <row r="2" spans="1:48">
      <c r="A2" s="73" t="s">
        <v>7</v>
      </c>
      <c r="D2" s="73" t="s">
        <v>19</v>
      </c>
      <c r="E2" s="73" t="s">
        <v>105</v>
      </c>
    </row>
    <row r="3" spans="1:48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8">
      <c r="A4" s="73" t="s">
        <v>7</v>
      </c>
      <c r="C4" s="73" t="s">
        <v>11</v>
      </c>
      <c r="D4" s="73" t="s">
        <v>106</v>
      </c>
      <c r="E4" s="73" t="s">
        <v>107</v>
      </c>
      <c r="F4" s="73" t="s">
        <v>51</v>
      </c>
      <c r="G4" s="73" t="s">
        <v>25</v>
      </c>
      <c r="H4" s="73" t="s">
        <v>108</v>
      </c>
    </row>
    <row r="5" spans="1:48">
      <c r="A5" s="73" t="s">
        <v>7</v>
      </c>
      <c r="C5" s="73" t="s">
        <v>10</v>
      </c>
      <c r="D5" s="73" t="s">
        <v>109</v>
      </c>
      <c r="E5" s="73" t="s">
        <v>110</v>
      </c>
      <c r="F5" s="73" t="s">
        <v>52</v>
      </c>
      <c r="G5" s="73" t="s">
        <v>25</v>
      </c>
      <c r="H5" s="73" t="s">
        <v>108</v>
      </c>
      <c r="I5" s="73" t="s">
        <v>111</v>
      </c>
    </row>
    <row r="6" spans="1:48">
      <c r="A6" s="73" t="s">
        <v>7</v>
      </c>
      <c r="C6" s="73" t="s">
        <v>41</v>
      </c>
      <c r="D6" s="73" t="s">
        <v>112</v>
      </c>
      <c r="E6" s="73" t="s">
        <v>113</v>
      </c>
      <c r="F6" s="73" t="s">
        <v>52</v>
      </c>
      <c r="G6" s="73" t="s">
        <v>25</v>
      </c>
      <c r="H6" s="73" t="s">
        <v>108</v>
      </c>
      <c r="I6" s="73" t="s">
        <v>114</v>
      </c>
    </row>
    <row r="7" spans="1:48">
      <c r="A7" s="73" t="s">
        <v>7</v>
      </c>
    </row>
    <row r="8" spans="1:48">
      <c r="A8" s="73" t="s">
        <v>7</v>
      </c>
    </row>
    <row r="9" spans="1:48">
      <c r="A9" s="73" t="s">
        <v>7</v>
      </c>
    </row>
    <row r="10" spans="1:48">
      <c r="A10" s="73" t="s">
        <v>7</v>
      </c>
    </row>
    <row r="11" spans="1:48">
      <c r="A11" s="73" t="s">
        <v>7</v>
      </c>
      <c r="C11" s="73" t="s">
        <v>27</v>
      </c>
      <c r="E11" s="73" t="s">
        <v>115</v>
      </c>
    </row>
    <row r="12" spans="1:48">
      <c r="A12" s="73" t="s">
        <v>7</v>
      </c>
      <c r="C12" s="73" t="s">
        <v>28</v>
      </c>
      <c r="E12" s="73" t="s">
        <v>116</v>
      </c>
    </row>
    <row r="13" spans="1:48">
      <c r="A13" s="73" t="s">
        <v>7</v>
      </c>
      <c r="C13" s="73" t="s">
        <v>42</v>
      </c>
      <c r="E13" s="73" t="s">
        <v>117</v>
      </c>
    </row>
    <row r="14" spans="1:48">
      <c r="A14" s="73" t="s">
        <v>7</v>
      </c>
      <c r="C14" s="73" t="s">
        <v>39</v>
      </c>
      <c r="E14" s="73" t="s">
        <v>118</v>
      </c>
    </row>
    <row r="15" spans="1:48">
      <c r="A15" s="73" t="s">
        <v>7</v>
      </c>
      <c r="C15" s="73" t="s">
        <v>43</v>
      </c>
      <c r="E15" s="73" t="s">
        <v>119</v>
      </c>
    </row>
    <row r="16" spans="1:48">
      <c r="A16" s="73" t="s">
        <v>7</v>
      </c>
      <c r="C16" s="73" t="s">
        <v>44</v>
      </c>
      <c r="E16" s="73" t="s">
        <v>120</v>
      </c>
    </row>
    <row r="17" spans="1:42">
      <c r="A17" s="73" t="s">
        <v>7</v>
      </c>
    </row>
    <row r="18" spans="1:42">
      <c r="A18" s="73" t="s">
        <v>7</v>
      </c>
    </row>
    <row r="21" spans="1:42">
      <c r="M21" s="73" t="s">
        <v>76</v>
      </c>
    </row>
    <row r="23" spans="1:42">
      <c r="E23" s="73" t="s">
        <v>29</v>
      </c>
      <c r="K23" s="73" t="s">
        <v>77</v>
      </c>
      <c r="L23" s="73" t="s">
        <v>78</v>
      </c>
      <c r="M23" s="73" t="s">
        <v>14</v>
      </c>
      <c r="N23" s="73" t="s">
        <v>16</v>
      </c>
      <c r="O23" s="73" t="s">
        <v>30</v>
      </c>
      <c r="P23" s="73" t="s">
        <v>79</v>
      </c>
      <c r="Q23" s="73" t="s">
        <v>31</v>
      </c>
      <c r="R23" s="73" t="s">
        <v>38</v>
      </c>
      <c r="S23" s="73" t="s">
        <v>15</v>
      </c>
      <c r="T23" s="73" t="s">
        <v>80</v>
      </c>
      <c r="U23" s="73" t="s">
        <v>34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37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94</v>
      </c>
      <c r="AK23" s="73" t="s">
        <v>88</v>
      </c>
      <c r="AL23" s="73" t="s">
        <v>89</v>
      </c>
      <c r="AM23" s="73" t="s">
        <v>90</v>
      </c>
      <c r="AN23" s="73" t="s">
        <v>91</v>
      </c>
      <c r="AO23" s="73" t="s">
        <v>92</v>
      </c>
      <c r="AP23" s="73" t="s">
        <v>93</v>
      </c>
    </row>
    <row r="24" spans="1:42">
      <c r="B24" s="73" t="s">
        <v>121</v>
      </c>
      <c r="C24" s="73" t="s">
        <v>48</v>
      </c>
      <c r="E24" s="73" t="s">
        <v>122</v>
      </c>
      <c r="K24" s="73" t="s">
        <v>123</v>
      </c>
      <c r="L24" s="73" t="s">
        <v>124</v>
      </c>
      <c r="M24" s="73" t="s">
        <v>152</v>
      </c>
      <c r="N24" s="73" t="s">
        <v>153</v>
      </c>
      <c r="O24" s="73" t="s">
        <v>154</v>
      </c>
      <c r="P24" s="73" t="s">
        <v>155</v>
      </c>
      <c r="Q24" s="73" t="s">
        <v>156</v>
      </c>
      <c r="R24" s="73" t="s">
        <v>157</v>
      </c>
      <c r="S24" s="73" t="s">
        <v>266</v>
      </c>
      <c r="T24" s="73" t="s">
        <v>158</v>
      </c>
      <c r="U24" s="73" t="s">
        <v>159</v>
      </c>
      <c r="V24" s="73" t="s">
        <v>160</v>
      </c>
      <c r="W24" s="73" t="s">
        <v>125</v>
      </c>
      <c r="X24" s="73" t="s">
        <v>161</v>
      </c>
      <c r="Y24" s="73" t="s">
        <v>162</v>
      </c>
      <c r="Z24" s="73" t="s">
        <v>163</v>
      </c>
      <c r="AA24" s="73" t="s">
        <v>164</v>
      </c>
      <c r="AB24" s="73" t="s">
        <v>165</v>
      </c>
      <c r="AC24" s="73" t="s">
        <v>126</v>
      </c>
      <c r="AD24" s="73" t="s">
        <v>166</v>
      </c>
      <c r="AE24" s="73" t="s">
        <v>167</v>
      </c>
      <c r="AF24" s="73" t="s">
        <v>166</v>
      </c>
      <c r="AG24" s="73" t="s">
        <v>95</v>
      </c>
      <c r="AH24" s="73" t="s">
        <v>168</v>
      </c>
      <c r="AJ24" s="73" t="s">
        <v>96</v>
      </c>
      <c r="AK24" s="73" t="s">
        <v>161</v>
      </c>
      <c r="AL24" s="73" t="s">
        <v>162</v>
      </c>
      <c r="AM24" s="73" t="s">
        <v>169</v>
      </c>
      <c r="AN24" s="73" t="s">
        <v>170</v>
      </c>
      <c r="AO24" s="73" t="s">
        <v>171</v>
      </c>
      <c r="AP24" s="73" t="s">
        <v>172</v>
      </c>
    </row>
    <row r="25" spans="1:42">
      <c r="B25" s="73" t="s">
        <v>127</v>
      </c>
      <c r="C25" s="73" t="s">
        <v>49</v>
      </c>
      <c r="E25" s="73" t="s">
        <v>128</v>
      </c>
      <c r="M25" s="73" t="s">
        <v>173</v>
      </c>
      <c r="N25" s="73" t="s">
        <v>174</v>
      </c>
      <c r="O25" s="73" t="s">
        <v>175</v>
      </c>
      <c r="Q25" s="73" t="s">
        <v>177</v>
      </c>
      <c r="R25" s="73" t="s">
        <v>178</v>
      </c>
      <c r="T25" s="73" t="s">
        <v>183</v>
      </c>
      <c r="U25" s="73" t="s">
        <v>179</v>
      </c>
      <c r="X25" s="73" t="s">
        <v>183</v>
      </c>
      <c r="Y25" s="73" t="s">
        <v>184</v>
      </c>
      <c r="Z25" s="73" t="s">
        <v>185</v>
      </c>
      <c r="AA25" s="73" t="s">
        <v>186</v>
      </c>
      <c r="AB25" s="73" t="s">
        <v>187</v>
      </c>
      <c r="AC25" s="73" t="s">
        <v>129</v>
      </c>
      <c r="AD25" s="73" t="s">
        <v>188</v>
      </c>
      <c r="AH25" s="73" t="s">
        <v>190</v>
      </c>
      <c r="AL25" s="73" t="s">
        <v>267</v>
      </c>
      <c r="AM25" s="73" t="s">
        <v>268</v>
      </c>
    </row>
    <row r="26" spans="1:42">
      <c r="B26" s="73" t="s">
        <v>130</v>
      </c>
      <c r="C26" s="73" t="s">
        <v>50</v>
      </c>
      <c r="E26" s="73" t="s">
        <v>131</v>
      </c>
      <c r="M26" s="73" t="s">
        <v>195</v>
      </c>
      <c r="N26" s="73" t="s">
        <v>196</v>
      </c>
      <c r="O26" s="73" t="s">
        <v>197</v>
      </c>
      <c r="Q26" s="73" t="s">
        <v>199</v>
      </c>
      <c r="R26" s="73" t="s">
        <v>200</v>
      </c>
      <c r="T26" s="73" t="s">
        <v>205</v>
      </c>
      <c r="U26" s="73" t="s">
        <v>201</v>
      </c>
      <c r="X26" s="73" t="s">
        <v>205</v>
      </c>
      <c r="Y26" s="73" t="s">
        <v>206</v>
      </c>
      <c r="Z26" s="73" t="s">
        <v>207</v>
      </c>
      <c r="AA26" s="73" t="s">
        <v>208</v>
      </c>
      <c r="AB26" s="73" t="s">
        <v>209</v>
      </c>
      <c r="AC26" s="73" t="s">
        <v>132</v>
      </c>
      <c r="AD26" s="73" t="s">
        <v>210</v>
      </c>
      <c r="AL26" s="73" t="s">
        <v>269</v>
      </c>
      <c r="AM26" s="73" t="s">
        <v>270</v>
      </c>
    </row>
    <row r="28" spans="1:42">
      <c r="AC28" s="73" t="s">
        <v>133</v>
      </c>
      <c r="AD28" s="7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B2D3-E854-4DF1-91BC-4C90A1DD5071}">
  <dimension ref="A1:E13"/>
  <sheetViews>
    <sheetView workbookViewId="0"/>
  </sheetViews>
  <sheetFormatPr defaultRowHeight="15"/>
  <sheetData>
    <row r="1" spans="1:5">
      <c r="A1" s="73" t="s">
        <v>138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274</v>
      </c>
    </row>
    <row r="4" spans="1:5">
      <c r="A4" s="73" t="s">
        <v>0</v>
      </c>
      <c r="B4" s="73" t="s">
        <v>6</v>
      </c>
      <c r="C4" s="73" t="s">
        <v>275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5779-C527-438F-945A-9F82DFB33ED3}">
  <dimension ref="A1:AV36"/>
  <sheetViews>
    <sheetView workbookViewId="0"/>
  </sheetViews>
  <sheetFormatPr defaultRowHeight="15"/>
  <sheetData>
    <row r="1" spans="1:48">
      <c r="A1" s="73" t="s">
        <v>150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M1" s="73" t="s">
        <v>18</v>
      </c>
      <c r="N1" s="73" t="s">
        <v>18</v>
      </c>
      <c r="O1" s="73" t="s">
        <v>18</v>
      </c>
      <c r="Q1" s="73" t="s">
        <v>18</v>
      </c>
      <c r="R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B1" s="73" t="s">
        <v>18</v>
      </c>
      <c r="AL1" s="73" t="s">
        <v>18</v>
      </c>
      <c r="AM1" s="73" t="s">
        <v>18</v>
      </c>
      <c r="AU1" s="73" t="s">
        <v>7</v>
      </c>
      <c r="AV1" s="73" t="s">
        <v>7</v>
      </c>
    </row>
    <row r="2" spans="1:48">
      <c r="A2" s="73" t="s">
        <v>7</v>
      </c>
      <c r="D2" s="73" t="s">
        <v>19</v>
      </c>
      <c r="E2" s="73" t="s">
        <v>105</v>
      </c>
    </row>
    <row r="3" spans="1:48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8">
      <c r="A4" s="73" t="s">
        <v>7</v>
      </c>
      <c r="C4" s="73" t="s">
        <v>11</v>
      </c>
      <c r="D4" s="73" t="s">
        <v>106</v>
      </c>
      <c r="E4" s="73" t="s">
        <v>107</v>
      </c>
      <c r="F4" s="73" t="s">
        <v>51</v>
      </c>
      <c r="G4" s="73" t="s">
        <v>25</v>
      </c>
      <c r="H4" s="73" t="s">
        <v>108</v>
      </c>
    </row>
    <row r="5" spans="1:48">
      <c r="A5" s="73" t="s">
        <v>7</v>
      </c>
      <c r="C5" s="73" t="s">
        <v>10</v>
      </c>
      <c r="D5" s="73" t="s">
        <v>109</v>
      </c>
      <c r="E5" s="73" t="s">
        <v>110</v>
      </c>
      <c r="F5" s="73" t="s">
        <v>52</v>
      </c>
      <c r="G5" s="73" t="s">
        <v>25</v>
      </c>
      <c r="H5" s="73" t="s">
        <v>108</v>
      </c>
      <c r="I5" s="73" t="s">
        <v>111</v>
      </c>
    </row>
    <row r="6" spans="1:48">
      <c r="A6" s="73" t="s">
        <v>7</v>
      </c>
      <c r="C6" s="73" t="s">
        <v>41</v>
      </c>
      <c r="D6" s="73" t="s">
        <v>112</v>
      </c>
      <c r="E6" s="73" t="s">
        <v>113</v>
      </c>
      <c r="F6" s="73" t="s">
        <v>52</v>
      </c>
      <c r="G6" s="73" t="s">
        <v>25</v>
      </c>
      <c r="H6" s="73" t="s">
        <v>108</v>
      </c>
      <c r="I6" s="73" t="s">
        <v>114</v>
      </c>
    </row>
    <row r="7" spans="1:48">
      <c r="A7" s="73" t="s">
        <v>7</v>
      </c>
    </row>
    <row r="8" spans="1:48">
      <c r="A8" s="73" t="s">
        <v>7</v>
      </c>
    </row>
    <row r="9" spans="1:48">
      <c r="A9" s="73" t="s">
        <v>7</v>
      </c>
    </row>
    <row r="10" spans="1:48">
      <c r="A10" s="73" t="s">
        <v>7</v>
      </c>
    </row>
    <row r="11" spans="1:48">
      <c r="A11" s="73" t="s">
        <v>7</v>
      </c>
      <c r="C11" s="73" t="s">
        <v>27</v>
      </c>
      <c r="E11" s="73" t="s">
        <v>115</v>
      </c>
    </row>
    <row r="12" spans="1:48">
      <c r="A12" s="73" t="s">
        <v>7</v>
      </c>
      <c r="C12" s="73" t="s">
        <v>28</v>
      </c>
      <c r="E12" s="73" t="s">
        <v>116</v>
      </c>
    </row>
    <row r="13" spans="1:48">
      <c r="A13" s="73" t="s">
        <v>7</v>
      </c>
      <c r="C13" s="73" t="s">
        <v>42</v>
      </c>
      <c r="E13" s="73" t="s">
        <v>117</v>
      </c>
    </row>
    <row r="14" spans="1:48">
      <c r="A14" s="73" t="s">
        <v>7</v>
      </c>
      <c r="C14" s="73" t="s">
        <v>39</v>
      </c>
      <c r="E14" s="73" t="s">
        <v>118</v>
      </c>
    </row>
    <row r="15" spans="1:48">
      <c r="A15" s="73" t="s">
        <v>7</v>
      </c>
      <c r="C15" s="73" t="s">
        <v>43</v>
      </c>
      <c r="E15" s="73" t="s">
        <v>119</v>
      </c>
    </row>
    <row r="16" spans="1:48">
      <c r="A16" s="73" t="s">
        <v>7</v>
      </c>
      <c r="C16" s="73" t="s">
        <v>44</v>
      </c>
      <c r="E16" s="73" t="s">
        <v>120</v>
      </c>
    </row>
    <row r="17" spans="1:42">
      <c r="A17" s="73" t="s">
        <v>7</v>
      </c>
    </row>
    <row r="18" spans="1:42">
      <c r="A18" s="73" t="s">
        <v>7</v>
      </c>
    </row>
    <row r="21" spans="1:42">
      <c r="M21" s="73" t="s">
        <v>76</v>
      </c>
    </row>
    <row r="23" spans="1:42">
      <c r="E23" s="73" t="s">
        <v>29</v>
      </c>
      <c r="K23" s="73" t="s">
        <v>77</v>
      </c>
      <c r="L23" s="73" t="s">
        <v>78</v>
      </c>
      <c r="M23" s="73" t="s">
        <v>14</v>
      </c>
      <c r="N23" s="73" t="s">
        <v>16</v>
      </c>
      <c r="O23" s="73" t="s">
        <v>30</v>
      </c>
      <c r="P23" s="73" t="s">
        <v>79</v>
      </c>
      <c r="Q23" s="73" t="s">
        <v>31</v>
      </c>
      <c r="R23" s="73" t="s">
        <v>38</v>
      </c>
      <c r="S23" s="73" t="s">
        <v>15</v>
      </c>
      <c r="T23" s="73" t="s">
        <v>80</v>
      </c>
      <c r="U23" s="73" t="s">
        <v>34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37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94</v>
      </c>
      <c r="AK23" s="73" t="s">
        <v>88</v>
      </c>
      <c r="AL23" s="73" t="s">
        <v>89</v>
      </c>
      <c r="AM23" s="73" t="s">
        <v>90</v>
      </c>
      <c r="AN23" s="73" t="s">
        <v>91</v>
      </c>
      <c r="AO23" s="73" t="s">
        <v>92</v>
      </c>
      <c r="AP23" s="73" t="s">
        <v>93</v>
      </c>
    </row>
    <row r="24" spans="1:42">
      <c r="B24" s="73" t="s">
        <v>121</v>
      </c>
      <c r="C24" s="73" t="s">
        <v>48</v>
      </c>
      <c r="E24" s="73" t="s">
        <v>122</v>
      </c>
      <c r="K24" s="73" t="s">
        <v>123</v>
      </c>
      <c r="L24" s="73" t="s">
        <v>124</v>
      </c>
      <c r="M24" s="73" t="s">
        <v>152</v>
      </c>
      <c r="N24" s="73" t="s">
        <v>153</v>
      </c>
      <c r="O24" s="73" t="s">
        <v>154</v>
      </c>
      <c r="P24" s="73" t="s">
        <v>155</v>
      </c>
      <c r="Q24" s="73" t="s">
        <v>156</v>
      </c>
      <c r="R24" s="73" t="s">
        <v>157</v>
      </c>
      <c r="S24" s="73" t="s">
        <v>266</v>
      </c>
      <c r="T24" s="73" t="s">
        <v>158</v>
      </c>
      <c r="U24" s="73" t="s">
        <v>159</v>
      </c>
      <c r="V24" s="73" t="s">
        <v>160</v>
      </c>
      <c r="W24" s="73" t="s">
        <v>125</v>
      </c>
      <c r="X24" s="73" t="s">
        <v>161</v>
      </c>
      <c r="Y24" s="73" t="s">
        <v>162</v>
      </c>
      <c r="Z24" s="73" t="s">
        <v>163</v>
      </c>
      <c r="AA24" s="73" t="s">
        <v>164</v>
      </c>
      <c r="AB24" s="73" t="s">
        <v>165</v>
      </c>
      <c r="AC24" s="73" t="s">
        <v>126</v>
      </c>
      <c r="AD24" s="73" t="s">
        <v>166</v>
      </c>
      <c r="AE24" s="73" t="s">
        <v>167</v>
      </c>
      <c r="AF24" s="73" t="s">
        <v>166</v>
      </c>
      <c r="AG24" s="73" t="s">
        <v>95</v>
      </c>
      <c r="AH24" s="73" t="s">
        <v>168</v>
      </c>
      <c r="AJ24" s="73" t="s">
        <v>96</v>
      </c>
      <c r="AK24" s="73" t="s">
        <v>161</v>
      </c>
      <c r="AL24" s="73" t="s">
        <v>162</v>
      </c>
      <c r="AM24" s="73" t="s">
        <v>169</v>
      </c>
      <c r="AN24" s="73" t="s">
        <v>170</v>
      </c>
      <c r="AO24" s="73" t="s">
        <v>171</v>
      </c>
      <c r="AP24" s="73" t="s">
        <v>172</v>
      </c>
    </row>
    <row r="25" spans="1:42">
      <c r="A25" s="73" t="s">
        <v>136</v>
      </c>
      <c r="B25" s="73" t="s">
        <v>127</v>
      </c>
      <c r="C25" s="73" t="s">
        <v>48</v>
      </c>
      <c r="E25" s="73" t="s">
        <v>276</v>
      </c>
      <c r="K25" s="73" t="s">
        <v>140</v>
      </c>
      <c r="L25" s="73" t="s">
        <v>141</v>
      </c>
      <c r="M25" s="73" t="s">
        <v>173</v>
      </c>
      <c r="N25" s="73" t="s">
        <v>174</v>
      </c>
      <c r="O25" s="73" t="s">
        <v>175</v>
      </c>
      <c r="P25" s="73" t="s">
        <v>176</v>
      </c>
      <c r="Q25" s="73" t="s">
        <v>177</v>
      </c>
      <c r="R25" s="73" t="s">
        <v>178</v>
      </c>
      <c r="S25" s="73" t="s">
        <v>271</v>
      </c>
      <c r="T25" s="73" t="s">
        <v>180</v>
      </c>
      <c r="U25" s="73" t="s">
        <v>181</v>
      </c>
      <c r="V25" s="73" t="s">
        <v>182</v>
      </c>
      <c r="W25" s="73" t="s">
        <v>142</v>
      </c>
      <c r="X25" s="73" t="s">
        <v>183</v>
      </c>
      <c r="Y25" s="73" t="s">
        <v>184</v>
      </c>
      <c r="Z25" s="73" t="s">
        <v>185</v>
      </c>
      <c r="AA25" s="73" t="s">
        <v>186</v>
      </c>
      <c r="AB25" s="73" t="s">
        <v>187</v>
      </c>
      <c r="AC25" s="73" t="s">
        <v>129</v>
      </c>
      <c r="AD25" s="73" t="s">
        <v>188</v>
      </c>
      <c r="AE25" s="73" t="s">
        <v>189</v>
      </c>
      <c r="AF25" s="73" t="s">
        <v>188</v>
      </c>
      <c r="AG25" s="73" t="s">
        <v>95</v>
      </c>
      <c r="AH25" s="73" t="s">
        <v>190</v>
      </c>
      <c r="AJ25" s="73" t="s">
        <v>96</v>
      </c>
      <c r="AK25" s="73" t="s">
        <v>183</v>
      </c>
      <c r="AL25" s="73" t="s">
        <v>184</v>
      </c>
      <c r="AM25" s="73" t="s">
        <v>191</v>
      </c>
      <c r="AN25" s="73" t="s">
        <v>192</v>
      </c>
      <c r="AO25" s="73" t="s">
        <v>193</v>
      </c>
      <c r="AP25" s="73" t="s">
        <v>194</v>
      </c>
    </row>
    <row r="26" spans="1:42">
      <c r="A26" s="73" t="s">
        <v>136</v>
      </c>
      <c r="B26" s="73" t="s">
        <v>130</v>
      </c>
      <c r="C26" s="73" t="s">
        <v>48</v>
      </c>
      <c r="E26" s="73" t="s">
        <v>277</v>
      </c>
      <c r="K26" s="73" t="s">
        <v>143</v>
      </c>
      <c r="L26" s="73" t="s">
        <v>144</v>
      </c>
      <c r="M26" s="73" t="s">
        <v>195</v>
      </c>
      <c r="N26" s="73" t="s">
        <v>196</v>
      </c>
      <c r="O26" s="73" t="s">
        <v>197</v>
      </c>
      <c r="P26" s="73" t="s">
        <v>198</v>
      </c>
      <c r="Q26" s="73" t="s">
        <v>199</v>
      </c>
      <c r="R26" s="73" t="s">
        <v>200</v>
      </c>
      <c r="S26" s="73" t="s">
        <v>272</v>
      </c>
      <c r="T26" s="73" t="s">
        <v>202</v>
      </c>
      <c r="U26" s="73" t="s">
        <v>203</v>
      </c>
      <c r="V26" s="73" t="s">
        <v>204</v>
      </c>
      <c r="W26" s="73" t="s">
        <v>145</v>
      </c>
      <c r="X26" s="73" t="s">
        <v>205</v>
      </c>
      <c r="Y26" s="73" t="s">
        <v>206</v>
      </c>
      <c r="Z26" s="73" t="s">
        <v>207</v>
      </c>
      <c r="AA26" s="73" t="s">
        <v>208</v>
      </c>
      <c r="AB26" s="73" t="s">
        <v>209</v>
      </c>
      <c r="AC26" s="73" t="s">
        <v>132</v>
      </c>
      <c r="AD26" s="73" t="s">
        <v>210</v>
      </c>
      <c r="AE26" s="73" t="s">
        <v>211</v>
      </c>
      <c r="AF26" s="73" t="s">
        <v>210</v>
      </c>
      <c r="AG26" s="73" t="s">
        <v>95</v>
      </c>
      <c r="AH26" s="73" t="s">
        <v>212</v>
      </c>
      <c r="AJ26" s="73" t="s">
        <v>96</v>
      </c>
      <c r="AK26" s="73" t="s">
        <v>205</v>
      </c>
      <c r="AL26" s="73" t="s">
        <v>206</v>
      </c>
      <c r="AM26" s="73" t="s">
        <v>213</v>
      </c>
      <c r="AN26" s="73" t="s">
        <v>214</v>
      </c>
      <c r="AO26" s="73" t="s">
        <v>215</v>
      </c>
      <c r="AP26" s="73" t="s">
        <v>216</v>
      </c>
    </row>
    <row r="27" spans="1:42">
      <c r="A27" s="73" t="s">
        <v>136</v>
      </c>
      <c r="B27" s="73" t="s">
        <v>146</v>
      </c>
      <c r="C27" s="73" t="s">
        <v>48</v>
      </c>
      <c r="E27" s="73" t="s">
        <v>278</v>
      </c>
      <c r="K27" s="73" t="s">
        <v>217</v>
      </c>
      <c r="L27" s="73" t="s">
        <v>218</v>
      </c>
      <c r="M27" s="73" t="s">
        <v>219</v>
      </c>
      <c r="N27" s="73" t="s">
        <v>220</v>
      </c>
      <c r="O27" s="73" t="s">
        <v>221</v>
      </c>
      <c r="P27" s="73" t="s">
        <v>222</v>
      </c>
      <c r="Q27" s="73" t="s">
        <v>223</v>
      </c>
      <c r="R27" s="73" t="s">
        <v>224</v>
      </c>
      <c r="S27" s="73" t="s">
        <v>273</v>
      </c>
      <c r="T27" s="73" t="s">
        <v>225</v>
      </c>
      <c r="U27" s="73" t="s">
        <v>226</v>
      </c>
      <c r="V27" s="73" t="s">
        <v>227</v>
      </c>
      <c r="W27" s="73" t="s">
        <v>228</v>
      </c>
      <c r="X27" s="73" t="s">
        <v>229</v>
      </c>
      <c r="Y27" s="73" t="s">
        <v>230</v>
      </c>
      <c r="Z27" s="73" t="s">
        <v>231</v>
      </c>
      <c r="AA27" s="73" t="s">
        <v>232</v>
      </c>
      <c r="AB27" s="73" t="s">
        <v>233</v>
      </c>
      <c r="AC27" s="73" t="s">
        <v>147</v>
      </c>
      <c r="AD27" s="73" t="s">
        <v>234</v>
      </c>
      <c r="AE27" s="73" t="s">
        <v>235</v>
      </c>
      <c r="AF27" s="73" t="s">
        <v>234</v>
      </c>
      <c r="AG27" s="73" t="s">
        <v>95</v>
      </c>
      <c r="AH27" s="73" t="s">
        <v>236</v>
      </c>
      <c r="AJ27" s="73" t="s">
        <v>96</v>
      </c>
      <c r="AK27" s="73" t="s">
        <v>229</v>
      </c>
      <c r="AL27" s="73" t="s">
        <v>230</v>
      </c>
      <c r="AM27" s="73" t="s">
        <v>237</v>
      </c>
      <c r="AN27" s="73" t="s">
        <v>238</v>
      </c>
      <c r="AO27" s="73" t="s">
        <v>239</v>
      </c>
      <c r="AP27" s="73" t="s">
        <v>240</v>
      </c>
    </row>
    <row r="28" spans="1:42">
      <c r="A28" s="73" t="s">
        <v>136</v>
      </c>
      <c r="B28" s="73" t="s">
        <v>148</v>
      </c>
      <c r="C28" s="73" t="s">
        <v>48</v>
      </c>
      <c r="E28" s="73" t="s">
        <v>279</v>
      </c>
      <c r="K28" s="73" t="s">
        <v>280</v>
      </c>
      <c r="L28" s="73" t="s">
        <v>281</v>
      </c>
      <c r="M28" s="73" t="s">
        <v>241</v>
      </c>
      <c r="N28" s="73" t="s">
        <v>242</v>
      </c>
      <c r="O28" s="73" t="s">
        <v>243</v>
      </c>
      <c r="P28" s="73" t="s">
        <v>282</v>
      </c>
      <c r="Q28" s="73" t="s">
        <v>244</v>
      </c>
      <c r="R28" s="73" t="s">
        <v>245</v>
      </c>
      <c r="S28" s="73" t="s">
        <v>283</v>
      </c>
      <c r="T28" s="73" t="s">
        <v>284</v>
      </c>
      <c r="U28" s="73" t="s">
        <v>285</v>
      </c>
      <c r="V28" s="73" t="s">
        <v>286</v>
      </c>
      <c r="W28" s="73" t="s">
        <v>287</v>
      </c>
      <c r="X28" s="73" t="s">
        <v>246</v>
      </c>
      <c r="Y28" s="73" t="s">
        <v>247</v>
      </c>
      <c r="Z28" s="73" t="s">
        <v>248</v>
      </c>
      <c r="AA28" s="73" t="s">
        <v>249</v>
      </c>
      <c r="AB28" s="73" t="s">
        <v>250</v>
      </c>
      <c r="AC28" s="73" t="s">
        <v>149</v>
      </c>
      <c r="AD28" s="73" t="s">
        <v>251</v>
      </c>
      <c r="AE28" s="73" t="s">
        <v>288</v>
      </c>
      <c r="AF28" s="73" t="s">
        <v>251</v>
      </c>
      <c r="AG28" s="73" t="s">
        <v>95</v>
      </c>
      <c r="AH28" s="73" t="s">
        <v>252</v>
      </c>
      <c r="AJ28" s="73" t="s">
        <v>96</v>
      </c>
      <c r="AK28" s="73" t="s">
        <v>246</v>
      </c>
      <c r="AL28" s="73" t="s">
        <v>247</v>
      </c>
      <c r="AM28" s="73" t="s">
        <v>289</v>
      </c>
      <c r="AN28" s="73" t="s">
        <v>290</v>
      </c>
      <c r="AO28" s="73" t="s">
        <v>291</v>
      </c>
      <c r="AP28" s="73" t="s">
        <v>292</v>
      </c>
    </row>
    <row r="29" spans="1:42">
      <c r="A29" s="73" t="s">
        <v>136</v>
      </c>
      <c r="B29" s="73" t="s">
        <v>253</v>
      </c>
      <c r="C29" s="73" t="s">
        <v>48</v>
      </c>
      <c r="E29" s="73" t="s">
        <v>293</v>
      </c>
      <c r="K29" s="73" t="s">
        <v>294</v>
      </c>
      <c r="L29" s="73" t="s">
        <v>295</v>
      </c>
      <c r="M29" s="73" t="s">
        <v>254</v>
      </c>
      <c r="N29" s="73" t="s">
        <v>255</v>
      </c>
      <c r="O29" s="73" t="s">
        <v>256</v>
      </c>
      <c r="P29" s="73" t="s">
        <v>296</v>
      </c>
      <c r="Q29" s="73" t="s">
        <v>257</v>
      </c>
      <c r="R29" s="73" t="s">
        <v>258</v>
      </c>
      <c r="S29" s="73" t="s">
        <v>297</v>
      </c>
      <c r="T29" s="73" t="s">
        <v>298</v>
      </c>
      <c r="U29" s="73" t="s">
        <v>299</v>
      </c>
      <c r="V29" s="73" t="s">
        <v>300</v>
      </c>
      <c r="W29" s="73" t="s">
        <v>301</v>
      </c>
      <c r="X29" s="73" t="s">
        <v>259</v>
      </c>
      <c r="Y29" s="73" t="s">
        <v>260</v>
      </c>
      <c r="Z29" s="73" t="s">
        <v>261</v>
      </c>
      <c r="AA29" s="73" t="s">
        <v>262</v>
      </c>
      <c r="AB29" s="73" t="s">
        <v>263</v>
      </c>
      <c r="AC29" s="73" t="s">
        <v>264</v>
      </c>
      <c r="AD29" s="73" t="s">
        <v>265</v>
      </c>
      <c r="AE29" s="73" t="s">
        <v>302</v>
      </c>
      <c r="AF29" s="73" t="s">
        <v>265</v>
      </c>
      <c r="AG29" s="73" t="s">
        <v>95</v>
      </c>
      <c r="AH29" s="73" t="s">
        <v>303</v>
      </c>
      <c r="AJ29" s="73" t="s">
        <v>96</v>
      </c>
      <c r="AK29" s="73" t="s">
        <v>259</v>
      </c>
      <c r="AL29" s="73" t="s">
        <v>260</v>
      </c>
      <c r="AM29" s="73" t="s">
        <v>304</v>
      </c>
      <c r="AN29" s="73" t="s">
        <v>305</v>
      </c>
      <c r="AO29" s="73" t="s">
        <v>306</v>
      </c>
      <c r="AP29" s="73" t="s">
        <v>307</v>
      </c>
    </row>
    <row r="30" spans="1:42">
      <c r="A30" s="73" t="s">
        <v>136</v>
      </c>
      <c r="B30" s="73" t="s">
        <v>308</v>
      </c>
      <c r="C30" s="73" t="s">
        <v>48</v>
      </c>
      <c r="E30" s="73" t="s">
        <v>309</v>
      </c>
      <c r="K30" s="73" t="s">
        <v>310</v>
      </c>
      <c r="L30" s="73" t="s">
        <v>311</v>
      </c>
      <c r="M30" s="73" t="s">
        <v>312</v>
      </c>
      <c r="N30" s="73" t="s">
        <v>313</v>
      </c>
      <c r="O30" s="73" t="s">
        <v>314</v>
      </c>
      <c r="P30" s="73" t="s">
        <v>315</v>
      </c>
      <c r="Q30" s="73" t="s">
        <v>316</v>
      </c>
      <c r="R30" s="73" t="s">
        <v>317</v>
      </c>
      <c r="S30" s="73" t="s">
        <v>318</v>
      </c>
      <c r="T30" s="73" t="s">
        <v>319</v>
      </c>
      <c r="U30" s="73" t="s">
        <v>320</v>
      </c>
      <c r="V30" s="73" t="s">
        <v>321</v>
      </c>
      <c r="W30" s="73" t="s">
        <v>322</v>
      </c>
      <c r="X30" s="73" t="s">
        <v>323</v>
      </c>
      <c r="Y30" s="73" t="s">
        <v>324</v>
      </c>
      <c r="Z30" s="73" t="s">
        <v>325</v>
      </c>
      <c r="AA30" s="73" t="s">
        <v>326</v>
      </c>
      <c r="AB30" s="73" t="s">
        <v>327</v>
      </c>
      <c r="AC30" s="73" t="s">
        <v>328</v>
      </c>
      <c r="AD30" s="73" t="s">
        <v>329</v>
      </c>
      <c r="AE30" s="73" t="s">
        <v>330</v>
      </c>
      <c r="AF30" s="73" t="s">
        <v>329</v>
      </c>
      <c r="AG30" s="73" t="s">
        <v>95</v>
      </c>
      <c r="AH30" s="73" t="s">
        <v>331</v>
      </c>
      <c r="AJ30" s="73" t="s">
        <v>96</v>
      </c>
      <c r="AK30" s="73" t="s">
        <v>323</v>
      </c>
      <c r="AL30" s="73" t="s">
        <v>324</v>
      </c>
      <c r="AM30" s="73" t="s">
        <v>332</v>
      </c>
      <c r="AN30" s="73" t="s">
        <v>333</v>
      </c>
      <c r="AO30" s="73" t="s">
        <v>334</v>
      </c>
      <c r="AP30" s="73" t="s">
        <v>335</v>
      </c>
    </row>
    <row r="31" spans="1:42">
      <c r="A31" s="73" t="s">
        <v>136</v>
      </c>
      <c r="B31" s="73" t="s">
        <v>336</v>
      </c>
      <c r="C31" s="73" t="s">
        <v>48</v>
      </c>
      <c r="E31" s="73" t="s">
        <v>337</v>
      </c>
      <c r="K31" s="73" t="s">
        <v>338</v>
      </c>
      <c r="L31" s="73" t="s">
        <v>339</v>
      </c>
      <c r="M31" s="73" t="s">
        <v>340</v>
      </c>
      <c r="N31" s="73" t="s">
        <v>341</v>
      </c>
      <c r="O31" s="73" t="s">
        <v>342</v>
      </c>
      <c r="P31" s="73" t="s">
        <v>343</v>
      </c>
      <c r="Q31" s="73" t="s">
        <v>344</v>
      </c>
      <c r="R31" s="73" t="s">
        <v>345</v>
      </c>
      <c r="S31" s="73" t="s">
        <v>346</v>
      </c>
      <c r="T31" s="73" t="s">
        <v>347</v>
      </c>
      <c r="U31" s="73" t="s">
        <v>348</v>
      </c>
      <c r="V31" s="73" t="s">
        <v>349</v>
      </c>
      <c r="W31" s="73" t="s">
        <v>350</v>
      </c>
      <c r="X31" s="73" t="s">
        <v>351</v>
      </c>
      <c r="Y31" s="73" t="s">
        <v>352</v>
      </c>
      <c r="Z31" s="73" t="s">
        <v>353</v>
      </c>
      <c r="AA31" s="73" t="s">
        <v>354</v>
      </c>
      <c r="AB31" s="73" t="s">
        <v>355</v>
      </c>
      <c r="AC31" s="73" t="s">
        <v>356</v>
      </c>
      <c r="AD31" s="73" t="s">
        <v>357</v>
      </c>
      <c r="AE31" s="73" t="s">
        <v>358</v>
      </c>
      <c r="AF31" s="73" t="s">
        <v>357</v>
      </c>
      <c r="AG31" s="73" t="s">
        <v>95</v>
      </c>
      <c r="AH31" s="73" t="s">
        <v>359</v>
      </c>
      <c r="AJ31" s="73" t="s">
        <v>96</v>
      </c>
      <c r="AK31" s="73" t="s">
        <v>351</v>
      </c>
      <c r="AL31" s="73" t="s">
        <v>352</v>
      </c>
      <c r="AM31" s="73" t="s">
        <v>360</v>
      </c>
      <c r="AN31" s="73" t="s">
        <v>361</v>
      </c>
      <c r="AO31" s="73" t="s">
        <v>362</v>
      </c>
      <c r="AP31" s="73" t="s">
        <v>363</v>
      </c>
    </row>
    <row r="32" spans="1:42">
      <c r="A32" s="73" t="s">
        <v>136</v>
      </c>
      <c r="B32" s="73" t="s">
        <v>364</v>
      </c>
      <c r="C32" s="73" t="s">
        <v>48</v>
      </c>
      <c r="E32" s="73" t="s">
        <v>365</v>
      </c>
      <c r="K32" s="73" t="s">
        <v>366</v>
      </c>
      <c r="L32" s="73" t="s">
        <v>367</v>
      </c>
      <c r="M32" s="73" t="s">
        <v>368</v>
      </c>
      <c r="N32" s="73" t="s">
        <v>369</v>
      </c>
      <c r="O32" s="73" t="s">
        <v>370</v>
      </c>
      <c r="P32" s="73" t="s">
        <v>371</v>
      </c>
      <c r="Q32" s="73" t="s">
        <v>372</v>
      </c>
      <c r="R32" s="73" t="s">
        <v>373</v>
      </c>
      <c r="S32" s="73" t="s">
        <v>374</v>
      </c>
      <c r="T32" s="73" t="s">
        <v>375</v>
      </c>
      <c r="U32" s="73" t="s">
        <v>376</v>
      </c>
      <c r="V32" s="73" t="s">
        <v>377</v>
      </c>
      <c r="W32" s="73" t="s">
        <v>378</v>
      </c>
      <c r="X32" s="73" t="s">
        <v>379</v>
      </c>
      <c r="Y32" s="73" t="s">
        <v>380</v>
      </c>
      <c r="Z32" s="73" t="s">
        <v>381</v>
      </c>
      <c r="AA32" s="73" t="s">
        <v>382</v>
      </c>
      <c r="AB32" s="73" t="s">
        <v>383</v>
      </c>
      <c r="AC32" s="73" t="s">
        <v>384</v>
      </c>
      <c r="AD32" s="73" t="s">
        <v>385</v>
      </c>
      <c r="AE32" s="73" t="s">
        <v>386</v>
      </c>
      <c r="AF32" s="73" t="s">
        <v>385</v>
      </c>
      <c r="AG32" s="73" t="s">
        <v>95</v>
      </c>
      <c r="AH32" s="73" t="s">
        <v>387</v>
      </c>
      <c r="AJ32" s="73" t="s">
        <v>96</v>
      </c>
      <c r="AK32" s="73" t="s">
        <v>379</v>
      </c>
      <c r="AL32" s="73" t="s">
        <v>380</v>
      </c>
      <c r="AM32" s="73" t="s">
        <v>388</v>
      </c>
      <c r="AN32" s="73" t="s">
        <v>389</v>
      </c>
      <c r="AO32" s="73" t="s">
        <v>390</v>
      </c>
      <c r="AP32" s="73" t="s">
        <v>391</v>
      </c>
    </row>
    <row r="33" spans="2:39">
      <c r="B33" s="73" t="s">
        <v>392</v>
      </c>
      <c r="C33" s="73" t="s">
        <v>49</v>
      </c>
      <c r="E33" s="73" t="s">
        <v>128</v>
      </c>
      <c r="M33" s="73" t="s">
        <v>393</v>
      </c>
      <c r="N33" s="73" t="s">
        <v>394</v>
      </c>
      <c r="O33" s="73" t="s">
        <v>395</v>
      </c>
      <c r="Q33" s="73" t="s">
        <v>396</v>
      </c>
      <c r="R33" s="73" t="s">
        <v>397</v>
      </c>
      <c r="T33" s="73" t="s">
        <v>398</v>
      </c>
      <c r="U33" s="73" t="s">
        <v>399</v>
      </c>
      <c r="X33" s="73" t="s">
        <v>398</v>
      </c>
      <c r="Y33" s="73" t="s">
        <v>400</v>
      </c>
      <c r="Z33" s="73" t="s">
        <v>401</v>
      </c>
      <c r="AA33" s="73" t="s">
        <v>402</v>
      </c>
      <c r="AB33" s="73" t="s">
        <v>403</v>
      </c>
      <c r="AC33" s="73" t="s">
        <v>404</v>
      </c>
      <c r="AD33" s="73" t="s">
        <v>405</v>
      </c>
      <c r="AH33" s="73" t="s">
        <v>406</v>
      </c>
      <c r="AL33" s="73" t="s">
        <v>407</v>
      </c>
      <c r="AM33" s="73" t="s">
        <v>408</v>
      </c>
    </row>
    <row r="34" spans="2:39">
      <c r="B34" s="73" t="s">
        <v>409</v>
      </c>
      <c r="C34" s="73" t="s">
        <v>50</v>
      </c>
      <c r="E34" s="73" t="s">
        <v>131</v>
      </c>
      <c r="M34" s="73" t="s">
        <v>410</v>
      </c>
      <c r="N34" s="73" t="s">
        <v>411</v>
      </c>
      <c r="O34" s="73" t="s">
        <v>412</v>
      </c>
      <c r="Q34" s="73" t="s">
        <v>413</v>
      </c>
      <c r="R34" s="73" t="s">
        <v>414</v>
      </c>
      <c r="T34" s="73" t="s">
        <v>415</v>
      </c>
      <c r="U34" s="73" t="s">
        <v>416</v>
      </c>
      <c r="X34" s="73" t="s">
        <v>415</v>
      </c>
      <c r="Y34" s="73" t="s">
        <v>417</v>
      </c>
      <c r="Z34" s="73" t="s">
        <v>418</v>
      </c>
      <c r="AA34" s="73" t="s">
        <v>419</v>
      </c>
      <c r="AB34" s="73" t="s">
        <v>420</v>
      </c>
      <c r="AC34" s="73" t="s">
        <v>421</v>
      </c>
      <c r="AD34" s="73" t="s">
        <v>422</v>
      </c>
      <c r="AL34" s="73" t="s">
        <v>423</v>
      </c>
      <c r="AM34" s="73" t="s">
        <v>424</v>
      </c>
    </row>
    <row r="36" spans="2:39">
      <c r="AC36" s="73" t="s">
        <v>425</v>
      </c>
      <c r="AD36" s="73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2023-03-06T11:47:46Z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